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kd1\Downloads\"/>
    </mc:Choice>
  </mc:AlternateContent>
  <xr:revisionPtr revIDLastSave="0" documentId="13_ncr:1_{3C90AE64-785D-4721-B7AF-8F5987259F16}" xr6:coauthVersionLast="47" xr6:coauthVersionMax="47" xr10:uidLastSave="{00000000-0000-0000-0000-000000000000}"/>
  <bookViews>
    <workbookView xWindow="-108" yWindow="-108" windowWidth="23256" windowHeight="12456" xr2:uid="{567F9FEF-26CD-4BA2-AB75-E36762F13FEB}"/>
  </bookViews>
  <sheets>
    <sheet name="基本料金" sheetId="3" r:id="rId1"/>
    <sheet name="事前お打合せ確認事項" sheetId="1" r:id="rId2"/>
    <sheet name="動画編集外注会社と相場" sheetId="2" r:id="rId3"/>
  </sheets>
  <definedNames>
    <definedName name="_xlnm.Print_Area" localSheetId="0">基本料金!$A$1:$F$68</definedName>
    <definedName name="_xlnm.Print_Area" localSheetId="1">事前お打合せ確認事項!$A$1:$D$41</definedName>
    <definedName name="_xlnm.Print_Titles" localSheetId="1">事前お打合せ確認事項!$5:$5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F31" i="3" l="1"/>
  <c r="G51" i="3" l="1"/>
  <c r="E51" i="3"/>
  <c r="E47" i="3"/>
  <c r="G47" i="3"/>
  <c r="E48" i="3"/>
  <c r="G48" i="3"/>
  <c r="E50" i="3"/>
  <c r="G50" i="3"/>
  <c r="G49" i="3"/>
  <c r="E49" i="3"/>
  <c r="F40" i="3" l="1"/>
  <c r="F10" i="3" l="1"/>
  <c r="F8" i="3"/>
  <c r="F2" i="3" l="1"/>
  <c r="F3" i="3"/>
  <c r="D1" i="1"/>
  <c r="F1" i="3" s="1"/>
  <c r="F51" i="3" l="1"/>
  <c r="F50" i="3" l="1"/>
  <c r="F49" i="3"/>
  <c r="F48" i="3"/>
  <c r="F47" i="3"/>
  <c r="F44" i="3"/>
  <c r="F43" i="3"/>
  <c r="F42" i="3"/>
  <c r="F36" i="3"/>
  <c r="F35" i="3"/>
  <c r="F9" i="3"/>
  <c r="F24" i="3" l="1"/>
  <c r="F55" i="3" l="1"/>
  <c r="F56" i="3" s="1"/>
  <c r="F57" i="3" s="1"/>
</calcChain>
</file>

<file path=xl/sharedStrings.xml><?xml version="1.0" encoding="utf-8"?>
<sst xmlns="http://schemas.openxmlformats.org/spreadsheetml/2006/main" count="174" uniqueCount="160">
  <si>
    <t>作成日　　：　</t>
    <rPh sb="0" eb="3">
      <t>サクセイビ</t>
    </rPh>
    <phoneticPr fontId="1"/>
  </si>
  <si>
    <t>ご依頼者様：　</t>
    <rPh sb="1" eb="4">
      <t>イライシャ</t>
    </rPh>
    <rPh sb="4" eb="5">
      <t>サマ</t>
    </rPh>
    <phoneticPr fontId="1"/>
  </si>
  <si>
    <t>ご連絡先　：　</t>
    <rPh sb="1" eb="3">
      <t>レンラク</t>
    </rPh>
    <rPh sb="3" eb="4">
      <t>サキ</t>
    </rPh>
    <phoneticPr fontId="1"/>
  </si>
  <si>
    <t>　　　　　　　　ドローン空撮 概算費用試算書</t>
    <phoneticPr fontId="1"/>
  </si>
  <si>
    <t>概算費用算出条件：　別紙、お打合せ内容確認票の通り。</t>
    <phoneticPr fontId="1"/>
  </si>
  <si>
    <t>　 項</t>
    <rPh sb="2" eb="3">
      <t>コウ</t>
    </rPh>
    <phoneticPr fontId="1"/>
  </si>
  <si>
    <t>内訳</t>
    <rPh sb="0" eb="2">
      <t>ウチワケ</t>
    </rPh>
    <phoneticPr fontId="1"/>
  </si>
  <si>
    <t>数量</t>
    <rPh sb="0" eb="2">
      <t>スウリョウ</t>
    </rPh>
    <phoneticPr fontId="1"/>
  </si>
  <si>
    <t>単価(税抜)</t>
    <rPh sb="0" eb="2">
      <t>タンカ</t>
    </rPh>
    <rPh sb="3" eb="5">
      <t>ゼイバツ</t>
    </rPh>
    <phoneticPr fontId="1"/>
  </si>
  <si>
    <t>費用(税抜)</t>
    <rPh sb="0" eb="2">
      <t>ヒヨウ</t>
    </rPh>
    <rPh sb="3" eb="5">
      <t>ゼイヌ</t>
    </rPh>
    <phoneticPr fontId="1"/>
  </si>
  <si>
    <t>パイロット基本料／日</t>
    <rPh sb="5" eb="7">
      <t>キホン</t>
    </rPh>
    <rPh sb="7" eb="8">
      <t>リョウ</t>
    </rPh>
    <rPh sb="9" eb="10">
      <t>ヒ</t>
    </rPh>
    <phoneticPr fontId="1"/>
  </si>
  <si>
    <r>
      <t>１パイロット・１フライト／１バッテリー　基本料（動画）</t>
    </r>
    <r>
      <rPr>
        <sz val="18"/>
        <color rgb="FFFF0000"/>
        <rFont val="游ゴシック"/>
        <family val="3"/>
        <charset val="128"/>
        <scheme val="minor"/>
      </rPr>
      <t>※ﾏｲｸﾛは5ﾊﾞｯﾃﾘｰ</t>
    </r>
    <rPh sb="20" eb="22">
      <t>キホン</t>
    </rPh>
    <rPh sb="22" eb="23">
      <t>リョウ</t>
    </rPh>
    <rPh sb="24" eb="26">
      <t>ドウガ</t>
    </rPh>
    <phoneticPr fontId="1"/>
  </si>
  <si>
    <t>１パイロット・１フライト／１バッテリー　基本料（写真）</t>
    <rPh sb="20" eb="22">
      <t>キホン</t>
    </rPh>
    <rPh sb="22" eb="23">
      <t>リョウ</t>
    </rPh>
    <rPh sb="24" eb="26">
      <t>シャシン</t>
    </rPh>
    <phoneticPr fontId="1"/>
  </si>
  <si>
    <r>
      <t>追加１フライト／１バッテリー（動画/写真）</t>
    </r>
    <r>
      <rPr>
        <sz val="18"/>
        <color rgb="FFFF0000"/>
        <rFont val="游ゴシック"/>
        <family val="3"/>
        <charset val="128"/>
        <scheme val="minor"/>
      </rPr>
      <t>※ﾏｲｸﾛは5ﾊﾞｯﾃﾘｰ</t>
    </r>
    <rPh sb="0" eb="2">
      <t>ツイカ</t>
    </rPh>
    <rPh sb="18" eb="20">
      <t>シャシン</t>
    </rPh>
    <phoneticPr fontId="1"/>
  </si>
  <si>
    <t>※基本料には本番撮影前のテスト１フライト分が含まれます。</t>
    <rPh sb="1" eb="4">
      <t>キホンリョウ</t>
    </rPh>
    <rPh sb="6" eb="8">
      <t>ホンバン</t>
    </rPh>
    <rPh sb="8" eb="10">
      <t>サツエイ</t>
    </rPh>
    <rPh sb="10" eb="11">
      <t>マエ</t>
    </rPh>
    <rPh sb="20" eb="21">
      <t>ブン</t>
    </rPh>
    <rPh sb="22" eb="23">
      <t>フク</t>
    </rPh>
    <phoneticPr fontId="1"/>
  </si>
  <si>
    <t>※大型機・小型機の場合、１フライト15分～20分。</t>
    <rPh sb="1" eb="4">
      <t>オオガタキ</t>
    </rPh>
    <rPh sb="5" eb="8">
      <t>コガタキ</t>
    </rPh>
    <rPh sb="9" eb="11">
      <t>バアイ</t>
    </rPh>
    <rPh sb="19" eb="20">
      <t>フン</t>
    </rPh>
    <rPh sb="23" eb="24">
      <t>フン</t>
    </rPh>
    <phoneticPr fontId="1"/>
  </si>
  <si>
    <t>※マイクロ撮影の場合、１フライト3分程度となります。</t>
    <rPh sb="5" eb="7">
      <t>サツエイ</t>
    </rPh>
    <rPh sb="8" eb="10">
      <t>バアイ</t>
    </rPh>
    <rPh sb="17" eb="18">
      <t>フン</t>
    </rPh>
    <rPh sb="18" eb="20">
      <t>テイド</t>
    </rPh>
    <phoneticPr fontId="1"/>
  </si>
  <si>
    <t>基</t>
    <phoneticPr fontId="1"/>
  </si>
  <si>
    <t>本</t>
    <phoneticPr fontId="1"/>
  </si>
  <si>
    <t>機材使用料／日</t>
    <rPh sb="0" eb="2">
      <t>キザイ</t>
    </rPh>
    <rPh sb="2" eb="5">
      <t>シヨウリョウ</t>
    </rPh>
    <rPh sb="6" eb="7">
      <t>ヒ</t>
    </rPh>
    <phoneticPr fontId="1"/>
  </si>
  <si>
    <t>料</t>
    <phoneticPr fontId="1"/>
  </si>
  <si>
    <t>Inspire2＋ZenmuseX5S＋送信機＋CrystalSky＋風速計等一式（大型機）</t>
    <rPh sb="20" eb="23">
      <t>ソウシンキ</t>
    </rPh>
    <rPh sb="35" eb="38">
      <t>フウソクケイ</t>
    </rPh>
    <rPh sb="38" eb="39">
      <t>ナド</t>
    </rPh>
    <rPh sb="39" eb="41">
      <t>イッシキ</t>
    </rPh>
    <rPh sb="42" eb="45">
      <t>オオガタキ</t>
    </rPh>
    <phoneticPr fontId="1"/>
  </si>
  <si>
    <t>金</t>
    <phoneticPr fontId="1"/>
  </si>
  <si>
    <t>Mavic3 Cine＋風速計等一式（小型機）</t>
    <rPh sb="19" eb="22">
      <t>コガタキ</t>
    </rPh>
    <phoneticPr fontId="1"/>
  </si>
  <si>
    <t>GEPRC CineLog 25＋DJI Action2＋SKY04X等一式（マイクロ屋内外両用機）</t>
    <rPh sb="43" eb="45">
      <t>オクナイ</t>
    </rPh>
    <rPh sb="45" eb="46">
      <t>ガイ</t>
    </rPh>
    <rPh sb="46" eb="48">
      <t>リョウヨウ</t>
    </rPh>
    <rPh sb="48" eb="49">
      <t>キ</t>
    </rPh>
    <phoneticPr fontId="1"/>
  </si>
  <si>
    <t>GEPRC CineKing 4K一式＋SKY04X等一式（マイクロ屋内専用機）</t>
    <rPh sb="17" eb="19">
      <t>イッシキ</t>
    </rPh>
    <rPh sb="34" eb="36">
      <t>オクナイ</t>
    </rPh>
    <rPh sb="36" eb="38">
      <t>センヨウ</t>
    </rPh>
    <rPh sb="38" eb="39">
      <t>キ</t>
    </rPh>
    <phoneticPr fontId="1"/>
  </si>
  <si>
    <t>※往復移動時間＋作業時間の合計が３時間以内の場合は、機材使用料５０％OFF</t>
    <rPh sb="1" eb="3">
      <t>オウフク</t>
    </rPh>
    <rPh sb="3" eb="7">
      <t>イドウジカン</t>
    </rPh>
    <rPh sb="8" eb="12">
      <t>サギョウジカン</t>
    </rPh>
    <rPh sb="13" eb="15">
      <t>ゴウケイ</t>
    </rPh>
    <rPh sb="17" eb="19">
      <t>ジカン</t>
    </rPh>
    <rPh sb="19" eb="21">
      <t>イナイ</t>
    </rPh>
    <rPh sb="22" eb="24">
      <t>バアイ</t>
    </rPh>
    <rPh sb="26" eb="28">
      <t>キザイ</t>
    </rPh>
    <rPh sb="28" eb="31">
      <t>シヨウリョウ</t>
    </rPh>
    <phoneticPr fontId="1"/>
  </si>
  <si>
    <t>※お客様の撮影条件に必要な台数・機材を使用します。</t>
    <rPh sb="2" eb="4">
      <t>キャクサマ</t>
    </rPh>
    <rPh sb="5" eb="9">
      <t>サツエイジョウケン</t>
    </rPh>
    <rPh sb="10" eb="12">
      <t>ヒツヨウ</t>
    </rPh>
    <rPh sb="13" eb="15">
      <t>ダイスウ</t>
    </rPh>
    <rPh sb="16" eb="18">
      <t>キザイ</t>
    </rPh>
    <rPh sb="19" eb="21">
      <t>シヨウ</t>
    </rPh>
    <phoneticPr fontId="1"/>
  </si>
  <si>
    <t>諸経費</t>
    <rPh sb="0" eb="3">
      <t>ショケイヒ</t>
    </rPh>
    <phoneticPr fontId="1"/>
  </si>
  <si>
    <t>ロケハン現地調査、調整（１日日帰り）</t>
    <rPh sb="4" eb="6">
      <t>ゲンチ</t>
    </rPh>
    <rPh sb="6" eb="8">
      <t>チョウサ</t>
    </rPh>
    <rPh sb="9" eb="11">
      <t>チョウセイ</t>
    </rPh>
    <rPh sb="13" eb="14">
      <t>ニチ</t>
    </rPh>
    <rPh sb="14" eb="16">
      <t>ヒガエ</t>
    </rPh>
    <phoneticPr fontId="1"/>
  </si>
  <si>
    <t>20%</t>
    <phoneticPr fontId="1"/>
  </si>
  <si>
    <t>交通費（高速代）、宿泊費、駐車場代 等（神奈川県内の交通費は無料）</t>
    <rPh sb="0" eb="3">
      <t>コウツウヒ</t>
    </rPh>
    <rPh sb="4" eb="6">
      <t>コウソク</t>
    </rPh>
    <rPh sb="6" eb="7">
      <t>ダイ</t>
    </rPh>
    <rPh sb="9" eb="12">
      <t>シュクハクヒ</t>
    </rPh>
    <rPh sb="13" eb="16">
      <t>チュウシャジョウ</t>
    </rPh>
    <rPh sb="16" eb="17">
      <t>ダイ</t>
    </rPh>
    <rPh sb="18" eb="19">
      <t>トウ</t>
    </rPh>
    <rPh sb="20" eb="24">
      <t>カナガワケン</t>
    </rPh>
    <rPh sb="24" eb="25">
      <t>ナイ</t>
    </rPh>
    <rPh sb="26" eb="29">
      <t>コウツウヒ</t>
    </rPh>
    <rPh sb="30" eb="32">
      <t>ムリョウ</t>
    </rPh>
    <phoneticPr fontId="1"/>
  </si>
  <si>
    <t>（実費）</t>
    <rPh sb="1" eb="3">
      <t>ジッピ</t>
    </rPh>
    <phoneticPr fontId="1"/>
  </si>
  <si>
    <t>納入メディア代、その他</t>
    <rPh sb="0" eb="2">
      <t>ノウニュウ</t>
    </rPh>
    <rPh sb="6" eb="7">
      <t>ダイ</t>
    </rPh>
    <rPh sb="10" eb="11">
      <t>タ</t>
    </rPh>
    <phoneticPr fontId="1"/>
  </si>
  <si>
    <t>※撮影条件によって、別途加算料が加算される場合があります。</t>
    <rPh sb="1" eb="5">
      <t>サツエイジョウケン</t>
    </rPh>
    <rPh sb="10" eb="15">
      <t>ベットカサンリョウ</t>
    </rPh>
    <rPh sb="16" eb="18">
      <t>カサン</t>
    </rPh>
    <rPh sb="21" eb="23">
      <t>バアイ</t>
    </rPh>
    <phoneticPr fontId="1"/>
  </si>
  <si>
    <t>許可承認申請料</t>
    <rPh sb="0" eb="2">
      <t>キョカ</t>
    </rPh>
    <rPh sb="2" eb="4">
      <t>ショウニン</t>
    </rPh>
    <rPh sb="4" eb="6">
      <t>シンセイ</t>
    </rPh>
    <rPh sb="6" eb="7">
      <t>リョウ</t>
    </rPh>
    <phoneticPr fontId="1"/>
  </si>
  <si>
    <t>空港周辺、高度150ｍ以上または、催し場所上空など個別申請が必要</t>
    <rPh sb="0" eb="2">
      <t>クウコウ</t>
    </rPh>
    <rPh sb="2" eb="4">
      <t>シュウヘン</t>
    </rPh>
    <rPh sb="5" eb="7">
      <t>コウド</t>
    </rPh>
    <rPh sb="11" eb="13">
      <t>イジョウ</t>
    </rPh>
    <rPh sb="21" eb="23">
      <t>ジョウクウ</t>
    </rPh>
    <rPh sb="25" eb="27">
      <t>コベツ</t>
    </rPh>
    <rPh sb="27" eb="29">
      <t>シンセイ</t>
    </rPh>
    <rPh sb="30" eb="32">
      <t>ヒツヨウ</t>
    </rPh>
    <phoneticPr fontId="1"/>
  </si>
  <si>
    <t>※国が定める重要施設周辺での撮影はお受け出来ません。</t>
    <phoneticPr fontId="1"/>
  </si>
  <si>
    <t>※飛行場所の土地所有者への飛行承諾はお客様負担でお願いします。</t>
    <rPh sb="1" eb="3">
      <t>ヒコウ</t>
    </rPh>
    <rPh sb="3" eb="5">
      <t>バショ</t>
    </rPh>
    <rPh sb="6" eb="8">
      <t>トチ</t>
    </rPh>
    <rPh sb="8" eb="11">
      <t>ショユウシャ</t>
    </rPh>
    <rPh sb="13" eb="15">
      <t>ヒコウ</t>
    </rPh>
    <rPh sb="15" eb="17">
      <t>ショウダク</t>
    </rPh>
    <rPh sb="19" eb="21">
      <t>キャクサマ</t>
    </rPh>
    <rPh sb="21" eb="23">
      <t>フタン</t>
    </rPh>
    <rPh sb="25" eb="26">
      <t>ネガ</t>
    </rPh>
    <phoneticPr fontId="1"/>
  </si>
  <si>
    <t>補助要員料金</t>
    <rPh sb="0" eb="2">
      <t>ホジョ</t>
    </rPh>
    <rPh sb="2" eb="4">
      <t>ヨウイン</t>
    </rPh>
    <rPh sb="4" eb="6">
      <t>リョウキン</t>
    </rPh>
    <phoneticPr fontId="1"/>
  </si>
  <si>
    <t>・補助者要員費（撮影場所や撮影条件によって法律上必要になる場合があります）</t>
    <rPh sb="1" eb="4">
      <t>ホジョシャ</t>
    </rPh>
    <rPh sb="4" eb="6">
      <t>ヨウイン</t>
    </rPh>
    <rPh sb="6" eb="7">
      <t>ヒ</t>
    </rPh>
    <rPh sb="8" eb="10">
      <t>サツエイ</t>
    </rPh>
    <rPh sb="10" eb="12">
      <t>バショ</t>
    </rPh>
    <rPh sb="13" eb="15">
      <t>サツエイ</t>
    </rPh>
    <rPh sb="15" eb="17">
      <t>ジョウケン</t>
    </rPh>
    <rPh sb="21" eb="24">
      <t>ホウリツジョウ</t>
    </rPh>
    <rPh sb="24" eb="26">
      <t>ヒツヨウ</t>
    </rPh>
    <rPh sb="29" eb="31">
      <t>バアイ</t>
    </rPh>
    <phoneticPr fontId="1"/>
  </si>
  <si>
    <t>・交通整理要員費（撮影場所や撮影条件によって法律上必要になる場合があります）</t>
    <rPh sb="1" eb="3">
      <t>コウツウ</t>
    </rPh>
    <rPh sb="3" eb="5">
      <t>セイリ</t>
    </rPh>
    <rPh sb="5" eb="7">
      <t>ヨウイン</t>
    </rPh>
    <rPh sb="7" eb="8">
      <t>ヒ</t>
    </rPh>
    <phoneticPr fontId="1"/>
  </si>
  <si>
    <t>※屋内近接撮影の場合は、必要ありません。</t>
    <rPh sb="1" eb="3">
      <t>オクナイ</t>
    </rPh>
    <rPh sb="3" eb="5">
      <t>キンセツ</t>
    </rPh>
    <rPh sb="5" eb="7">
      <t>サツエイ</t>
    </rPh>
    <rPh sb="8" eb="10">
      <t>バアイ</t>
    </rPh>
    <rPh sb="12" eb="14">
      <t>ヒツヨウ</t>
    </rPh>
    <phoneticPr fontId="1"/>
  </si>
  <si>
    <t>加</t>
    <rPh sb="0" eb="1">
      <t>カ</t>
    </rPh>
    <phoneticPr fontId="1"/>
  </si>
  <si>
    <t>算</t>
    <rPh sb="0" eb="1">
      <t>サン</t>
    </rPh>
    <phoneticPr fontId="1"/>
  </si>
  <si>
    <t>動画編集料</t>
    <rPh sb="0" eb="2">
      <t>ドウガ</t>
    </rPh>
    <rPh sb="2" eb="4">
      <t>ヘンシュウ</t>
    </rPh>
    <rPh sb="4" eb="5">
      <t>リョウ</t>
    </rPh>
    <phoneticPr fontId="1"/>
  </si>
  <si>
    <t>本格画像編集（別途ご相談：下記参考価格）</t>
    <rPh sb="0" eb="2">
      <t>ホンカク</t>
    </rPh>
    <rPh sb="2" eb="4">
      <t>ガゾウ</t>
    </rPh>
    <rPh sb="4" eb="6">
      <t>ヘンシュウ</t>
    </rPh>
    <rPh sb="7" eb="9">
      <t>ベット</t>
    </rPh>
    <rPh sb="10" eb="12">
      <t>ソウダン</t>
    </rPh>
    <rPh sb="13" eb="15">
      <t>カキ</t>
    </rPh>
    <rPh sb="15" eb="17">
      <t>サンコウ</t>
    </rPh>
    <rPh sb="17" eb="19">
      <t>カカク</t>
    </rPh>
    <phoneticPr fontId="1"/>
  </si>
  <si>
    <t>・YouTube向け動画（１０分程度）</t>
    <rPh sb="8" eb="9">
      <t>ム</t>
    </rPh>
    <rPh sb="10" eb="12">
      <t>ドウガ</t>
    </rPh>
    <rPh sb="15" eb="16">
      <t>フン</t>
    </rPh>
    <rPh sb="16" eb="18">
      <t>テイド</t>
    </rPh>
    <phoneticPr fontId="1"/>
  </si>
  <si>
    <t>・会社・商品PR動画（１０分程度）</t>
    <rPh sb="1" eb="3">
      <t>カイシャ</t>
    </rPh>
    <rPh sb="4" eb="6">
      <t>ショウヒン</t>
    </rPh>
    <rPh sb="8" eb="10">
      <t>ドウガ</t>
    </rPh>
    <rPh sb="13" eb="14">
      <t>フン</t>
    </rPh>
    <rPh sb="14" eb="16">
      <t>テイド</t>
    </rPh>
    <phoneticPr fontId="1"/>
  </si>
  <si>
    <t>・企業ブランディング動画（１０分程度）</t>
    <rPh sb="1" eb="3">
      <t>キギョウ</t>
    </rPh>
    <rPh sb="10" eb="12">
      <t>ドウガ</t>
    </rPh>
    <rPh sb="15" eb="16">
      <t>フン</t>
    </rPh>
    <rPh sb="16" eb="18">
      <t>テイド</t>
    </rPh>
    <phoneticPr fontId="1"/>
  </si>
  <si>
    <r>
      <t>追加機材レンタル料</t>
    </r>
    <r>
      <rPr>
        <b/>
        <sz val="14"/>
        <color theme="1"/>
        <rFont val="游ゴシック"/>
        <family val="3"/>
        <charset val="128"/>
        <scheme val="minor"/>
      </rPr>
      <t>（参考：１日作業場合、前日納品ｾｯﾄｱｯﾌﾟ+ 作業日翌日返却）</t>
    </r>
    <rPh sb="0" eb="2">
      <t>ツイカ</t>
    </rPh>
    <rPh sb="2" eb="4">
      <t>キザイ</t>
    </rPh>
    <rPh sb="8" eb="9">
      <t>リョウ</t>
    </rPh>
    <rPh sb="10" eb="12">
      <t>サンコウ</t>
    </rPh>
    <rPh sb="14" eb="15">
      <t>ニチ</t>
    </rPh>
    <rPh sb="15" eb="17">
      <t>サギョウ</t>
    </rPh>
    <rPh sb="17" eb="19">
      <t>バアイ</t>
    </rPh>
    <rPh sb="20" eb="22">
      <t>ゼンジツ</t>
    </rPh>
    <rPh sb="22" eb="24">
      <t>ノウヒン</t>
    </rPh>
    <rPh sb="33" eb="35">
      <t>サギョウ</t>
    </rPh>
    <rPh sb="35" eb="36">
      <t>ビ</t>
    </rPh>
    <rPh sb="36" eb="38">
      <t>ヨクジツ</t>
    </rPh>
    <rPh sb="38" eb="40">
      <t>ヘンキャク</t>
    </rPh>
    <phoneticPr fontId="1"/>
  </si>
  <si>
    <t>・DJI Mavic min（２泊３日：１カット：１バッテリー）</t>
    <rPh sb="16" eb="17">
      <t>ハク</t>
    </rPh>
    <rPh sb="18" eb="19">
      <t>ヒ</t>
    </rPh>
    <phoneticPr fontId="1"/>
  </si>
  <si>
    <t>(1泊2日)</t>
    <rPh sb="2" eb="3">
      <t>ハク</t>
    </rPh>
    <rPh sb="4" eb="5">
      <t>ヒ</t>
    </rPh>
    <phoneticPr fontId="1"/>
  </si>
  <si>
    <t>・DJI Mavic Aar2S（２泊３日：１カット：１バッテリー）</t>
    <phoneticPr fontId="1"/>
  </si>
  <si>
    <t>・DJI Mavic 3 Cine（２泊３日：１カット：１バッテリー）</t>
    <phoneticPr fontId="1"/>
  </si>
  <si>
    <t>・DJI Phantom 4 Pro V2.0 Plus（２泊３日：１カット：１バッテリー）</t>
    <phoneticPr fontId="1"/>
  </si>
  <si>
    <t>・DJI Inspir2（２泊３日：１カット：１バッテリー）</t>
    <phoneticPr fontId="1"/>
  </si>
  <si>
    <t>※通常は、基本料金に含まれる機材のみで撮影可能です。</t>
    <rPh sb="1" eb="3">
      <t>ツウジョウ</t>
    </rPh>
    <rPh sb="5" eb="9">
      <t>キホンリョウキン</t>
    </rPh>
    <rPh sb="10" eb="11">
      <t>フク</t>
    </rPh>
    <rPh sb="14" eb="16">
      <t>キザイ</t>
    </rPh>
    <rPh sb="19" eb="23">
      <t>サツエイカノウ</t>
    </rPh>
    <phoneticPr fontId="1"/>
  </si>
  <si>
    <t>※ドローンレンタルネットの参考価格。</t>
    <rPh sb="13" eb="15">
      <t>サンコウ</t>
    </rPh>
    <rPh sb="15" eb="17">
      <t>カカク</t>
    </rPh>
    <phoneticPr fontId="1"/>
  </si>
  <si>
    <t>税抜合計：</t>
    <phoneticPr fontId="1"/>
  </si>
  <si>
    <t>消費税10%：</t>
    <phoneticPr fontId="1"/>
  </si>
  <si>
    <t>概算ご請求金額(税込)：</t>
    <phoneticPr fontId="1"/>
  </si>
  <si>
    <t xml:space="preserve"> 　備考</t>
    <phoneticPr fontId="1"/>
  </si>
  <si>
    <t>　　・本費用は概算お見積です。お打合せ＆ロケハン後に正式お見積書をご提示させて頂きます。</t>
    <phoneticPr fontId="1"/>
  </si>
  <si>
    <t>　　　（概算費用は、別紙「事前お打合せ確認事項」に基き試算しております。）</t>
    <phoneticPr fontId="1"/>
  </si>
  <si>
    <t>　　・項３以外の飛行条件については、国土交通省への全国包括飛行許可承認を頂いております。</t>
    <phoneticPr fontId="1"/>
  </si>
  <si>
    <t>　　・ご納品は、Webダウンロードによる納品となります。</t>
    <phoneticPr fontId="1"/>
  </si>
  <si>
    <t>　　・移動時間を含めた作業完了迄の合計時間が３時間以内の場合は、機材使用料を５０％OFFとします。</t>
    <phoneticPr fontId="1"/>
  </si>
  <si>
    <t>お打合せ日：</t>
    <rPh sb="1" eb="3">
      <t>ウチアワ</t>
    </rPh>
    <rPh sb="4" eb="5">
      <t>ビ</t>
    </rPh>
    <phoneticPr fontId="1"/>
  </si>
  <si>
    <t>ご依頼者様：</t>
    <rPh sb="1" eb="4">
      <t>イライシャ</t>
    </rPh>
    <rPh sb="4" eb="5">
      <t>サマ</t>
    </rPh>
    <phoneticPr fontId="1"/>
  </si>
  <si>
    <t>法人様</t>
    <rPh sb="0" eb="2">
      <t>ホウジン</t>
    </rPh>
    <rPh sb="2" eb="3">
      <t>サマ</t>
    </rPh>
    <phoneticPr fontId="1"/>
  </si>
  <si>
    <t>ご連絡先　：</t>
    <rPh sb="1" eb="3">
      <t>レンラク</t>
    </rPh>
    <rPh sb="3" eb="4">
      <t>サキ</t>
    </rPh>
    <phoneticPr fontId="1"/>
  </si>
  <si>
    <t>お打合せ内容確認票</t>
    <rPh sb="1" eb="3">
      <t>ウチアワ</t>
    </rPh>
    <rPh sb="4" eb="6">
      <t>ナイヨウ</t>
    </rPh>
    <rPh sb="6" eb="8">
      <t>カクニン</t>
    </rPh>
    <rPh sb="8" eb="9">
      <t>ヒョウ</t>
    </rPh>
    <phoneticPr fontId="1"/>
  </si>
  <si>
    <t>項</t>
    <rPh sb="0" eb="1">
      <t>コウ</t>
    </rPh>
    <phoneticPr fontId="1"/>
  </si>
  <si>
    <t>確認事項</t>
    <rPh sb="0" eb="2">
      <t>カクニン</t>
    </rPh>
    <rPh sb="2" eb="4">
      <t>ジコウ</t>
    </rPh>
    <phoneticPr fontId="1"/>
  </si>
  <si>
    <t>加算費用</t>
    <rPh sb="0" eb="2">
      <t>カサン</t>
    </rPh>
    <rPh sb="2" eb="4">
      <t>ヒヨウ</t>
    </rPh>
    <phoneticPr fontId="1"/>
  </si>
  <si>
    <t>お客様要望内容</t>
    <rPh sb="1" eb="3">
      <t>キャクサマ</t>
    </rPh>
    <rPh sb="3" eb="5">
      <t>ヨウボウ</t>
    </rPh>
    <rPh sb="5" eb="7">
      <t>ナイヨウ</t>
    </rPh>
    <phoneticPr fontId="1"/>
  </si>
  <si>
    <t>ご希望の撮影日時</t>
    <rPh sb="1" eb="3">
      <t>キボウ</t>
    </rPh>
    <rPh sb="4" eb="6">
      <t>サツエイ</t>
    </rPh>
    <rPh sb="6" eb="8">
      <t>ニチジ</t>
    </rPh>
    <phoneticPr fontId="1"/>
  </si>
  <si>
    <t>第１希望：８月１６日(火)　9時～12時</t>
    <rPh sb="0" eb="1">
      <t>ダイ</t>
    </rPh>
    <rPh sb="2" eb="4">
      <t>キボウ</t>
    </rPh>
    <rPh sb="6" eb="7">
      <t>ガツ</t>
    </rPh>
    <rPh sb="9" eb="10">
      <t>ニチ</t>
    </rPh>
    <rPh sb="11" eb="12">
      <t>ヒ</t>
    </rPh>
    <rPh sb="15" eb="16">
      <t>ジ</t>
    </rPh>
    <rPh sb="19" eb="20">
      <t>ジ</t>
    </rPh>
    <phoneticPr fontId="1"/>
  </si>
  <si>
    <t>（決まっていない場合は、2週間以内／それ以後の休日祭日かどうか？）</t>
    <phoneticPr fontId="1"/>
  </si>
  <si>
    <t>第２希望：XX月XX日(X)XX時～XX時</t>
    <rPh sb="0" eb="1">
      <t>ダイ</t>
    </rPh>
    <rPh sb="2" eb="4">
      <t>キボウ</t>
    </rPh>
    <phoneticPr fontId="1"/>
  </si>
  <si>
    <t>第３希望：XX月XX日(X)XX時～XX時</t>
    <rPh sb="0" eb="1">
      <t>ダイ</t>
    </rPh>
    <rPh sb="2" eb="4">
      <t>キボウ</t>
    </rPh>
    <phoneticPr fontId="1"/>
  </si>
  <si>
    <t>撮影依頼の大まかな内容を確認。</t>
    <rPh sb="0" eb="2">
      <t>サツエイ</t>
    </rPh>
    <rPh sb="2" eb="4">
      <t>イライ</t>
    </rPh>
    <rPh sb="5" eb="6">
      <t>オオ</t>
    </rPh>
    <rPh sb="9" eb="11">
      <t>ナイヨウ</t>
    </rPh>
    <rPh sb="12" eb="14">
      <t>カクニン</t>
    </rPh>
    <phoneticPr fontId="1"/>
  </si>
  <si>
    <t>　①撮影目的</t>
    <rPh sb="2" eb="4">
      <t>サツエイ</t>
    </rPh>
    <rPh sb="4" eb="6">
      <t>モクテキ</t>
    </rPh>
    <phoneticPr fontId="1"/>
  </si>
  <si>
    <t>目的・用途：商業目的／自然・観光・旅先</t>
    <rPh sb="0" eb="2">
      <t>モクテキ</t>
    </rPh>
    <rPh sb="3" eb="5">
      <t>ヨウト</t>
    </rPh>
    <rPh sb="6" eb="8">
      <t>ショウギョウ</t>
    </rPh>
    <rPh sb="8" eb="10">
      <t>モクテキ</t>
    </rPh>
    <rPh sb="11" eb="13">
      <t>シゼン</t>
    </rPh>
    <rPh sb="14" eb="16">
      <t>カンコウ</t>
    </rPh>
    <rPh sb="17" eb="19">
      <t>タビサキ</t>
    </rPh>
    <phoneticPr fontId="1"/>
  </si>
  <si>
    <t>　②撮影種類（動画／静止画）</t>
    <rPh sb="2" eb="4">
      <t>サツエイ</t>
    </rPh>
    <rPh sb="4" eb="6">
      <t>シュルイ</t>
    </rPh>
    <rPh sb="7" eb="9">
      <t>ドウガ</t>
    </rPh>
    <rPh sb="10" eb="13">
      <t>セイシガ</t>
    </rPh>
    <phoneticPr fontId="1"/>
  </si>
  <si>
    <t>動画　／　写真（カット数：　　）　／　両方</t>
    <rPh sb="0" eb="2">
      <t>ドウガ</t>
    </rPh>
    <rPh sb="5" eb="7">
      <t>シャシン</t>
    </rPh>
    <rPh sb="11" eb="12">
      <t>スウ</t>
    </rPh>
    <rPh sb="19" eb="21">
      <t>リョウホウ</t>
    </rPh>
    <phoneticPr fontId="1"/>
  </si>
  <si>
    <t>　③屋内／屋外</t>
    <rPh sb="2" eb="4">
      <t>オクナイ</t>
    </rPh>
    <rPh sb="5" eb="7">
      <t>オクガイ</t>
    </rPh>
    <phoneticPr fontId="1"/>
  </si>
  <si>
    <t>屋内　／　屋外　／　両方</t>
    <rPh sb="0" eb="2">
      <t>オクナイ</t>
    </rPh>
    <rPh sb="5" eb="7">
      <t>オクガイ</t>
    </rPh>
    <rPh sb="10" eb="12">
      <t>リョウホウ</t>
    </rPh>
    <phoneticPr fontId="1"/>
  </si>
  <si>
    <t>　④撮影条件要素（一発勝負的、時間制限的、制約なし）</t>
    <rPh sb="2" eb="4">
      <t>サツエイ</t>
    </rPh>
    <rPh sb="4" eb="6">
      <t>ジョウケン</t>
    </rPh>
    <rPh sb="6" eb="8">
      <t>ヨウソ</t>
    </rPh>
    <phoneticPr fontId="1"/>
  </si>
  <si>
    <t>※</t>
    <phoneticPr fontId="1"/>
  </si>
  <si>
    <t>一発勝負　／　時間制限　／　特になし</t>
    <rPh sb="0" eb="2">
      <t>イッパツ</t>
    </rPh>
    <rPh sb="2" eb="4">
      <t>ショウブ</t>
    </rPh>
    <rPh sb="7" eb="9">
      <t>ジカン</t>
    </rPh>
    <rPh sb="9" eb="11">
      <t>セイゲン</t>
    </rPh>
    <rPh sb="14" eb="15">
      <t>トク</t>
    </rPh>
    <phoneticPr fontId="1"/>
  </si>
  <si>
    <t>　　※制限がある場合、２パイロット制が必要な場合があります。</t>
    <phoneticPr fontId="1"/>
  </si>
  <si>
    <t>１パイロット　／　２パイロット</t>
    <phoneticPr fontId="1"/>
  </si>
  <si>
    <t>　⑤画像編集の依頼有無</t>
    <phoneticPr fontId="1"/>
  </si>
  <si>
    <t>不要　／　必要（簡易的／本格的）</t>
    <rPh sb="0" eb="2">
      <t>フヨウ</t>
    </rPh>
    <rPh sb="5" eb="7">
      <t>ヒツヨウ</t>
    </rPh>
    <rPh sb="8" eb="10">
      <t>カンイ</t>
    </rPh>
    <rPh sb="10" eb="11">
      <t>テキ</t>
    </rPh>
    <rPh sb="12" eb="14">
      <t>ホンカク</t>
    </rPh>
    <rPh sb="14" eb="15">
      <t>テキ</t>
    </rPh>
    <phoneticPr fontId="1"/>
  </si>
  <si>
    <t>簡易的：編集範囲　タイトル／カット／結合／音楽／その他</t>
    <rPh sb="6" eb="8">
      <t>ハンイ</t>
    </rPh>
    <rPh sb="18" eb="20">
      <t>ケツゴウ</t>
    </rPh>
    <rPh sb="21" eb="23">
      <t>オンガク</t>
    </rPh>
    <rPh sb="26" eb="27">
      <t>タ</t>
    </rPh>
    <phoneticPr fontId="1"/>
  </si>
  <si>
    <t>本格的：利用目的→</t>
    <rPh sb="0" eb="3">
      <t>ホンカクテキ</t>
    </rPh>
    <rPh sb="4" eb="6">
      <t>リヨウ</t>
    </rPh>
    <rPh sb="6" eb="8">
      <t>モクテキ</t>
    </rPh>
    <phoneticPr fontId="1"/>
  </si>
  <si>
    <t>撮影場所住所と手続き状況の確認</t>
    <rPh sb="0" eb="2">
      <t>サツエイ</t>
    </rPh>
    <rPh sb="2" eb="4">
      <t>バショ</t>
    </rPh>
    <rPh sb="4" eb="6">
      <t>ジュウショ</t>
    </rPh>
    <rPh sb="7" eb="9">
      <t>テツヅ</t>
    </rPh>
    <rPh sb="13" eb="15">
      <t>カクニン</t>
    </rPh>
    <phoneticPr fontId="1"/>
  </si>
  <si>
    <t>　①撮影場所住所（※飛行許可・承認が必要な場所などの場合は補助者が必要）</t>
    <rPh sb="2" eb="4">
      <t>サツエイ</t>
    </rPh>
    <rPh sb="4" eb="6">
      <t>バショ</t>
    </rPh>
    <rPh sb="6" eb="8">
      <t>ジュウショ</t>
    </rPh>
    <rPh sb="10" eb="12">
      <t>ヒコウ</t>
    </rPh>
    <rPh sb="12" eb="14">
      <t>キョカ</t>
    </rPh>
    <rPh sb="15" eb="17">
      <t>ショウニン</t>
    </rPh>
    <rPh sb="18" eb="20">
      <t>ヒツヨウ</t>
    </rPh>
    <rPh sb="21" eb="23">
      <t>バショ</t>
    </rPh>
    <rPh sb="26" eb="28">
      <t>バアイ</t>
    </rPh>
    <rPh sb="29" eb="32">
      <t>ホジョシャ</t>
    </rPh>
    <rPh sb="33" eb="35">
      <t>ヒツヨウ</t>
    </rPh>
    <phoneticPr fontId="1"/>
  </si>
  <si>
    <t>住所：人混みの無い場所と仮定（相模湖・小仏峠）</t>
    <rPh sb="0" eb="2">
      <t>ジュウショ</t>
    </rPh>
    <rPh sb="3" eb="5">
      <t>ヒトゴ</t>
    </rPh>
    <rPh sb="7" eb="8">
      <t>ナ</t>
    </rPh>
    <rPh sb="9" eb="11">
      <t>バショ</t>
    </rPh>
    <rPh sb="12" eb="14">
      <t>カテイ</t>
    </rPh>
    <rPh sb="15" eb="18">
      <t>サガミコ</t>
    </rPh>
    <rPh sb="19" eb="21">
      <t>コフツ</t>
    </rPh>
    <rPh sb="21" eb="22">
      <t>トウゲ</t>
    </rPh>
    <phoneticPr fontId="1"/>
  </si>
  <si>
    <t>　②撮影場所の所有者許可手続き</t>
    <rPh sb="2" eb="4">
      <t>サツエイ</t>
    </rPh>
    <rPh sb="4" eb="6">
      <t>バショ</t>
    </rPh>
    <rPh sb="7" eb="10">
      <t>ショユウシャ</t>
    </rPh>
    <rPh sb="10" eb="12">
      <t>キョカ</t>
    </rPh>
    <rPh sb="12" eb="14">
      <t>テツヅ</t>
    </rPh>
    <phoneticPr fontId="1"/>
  </si>
  <si>
    <t>許可済　／　未許可　／　申請中　／　不要</t>
    <rPh sb="0" eb="2">
      <t>キョカ</t>
    </rPh>
    <rPh sb="2" eb="3">
      <t>スミ</t>
    </rPh>
    <rPh sb="6" eb="9">
      <t>ミキョカ</t>
    </rPh>
    <rPh sb="12" eb="15">
      <t>シンセイチュウ</t>
    </rPh>
    <rPh sb="18" eb="20">
      <t>フヨウ</t>
    </rPh>
    <phoneticPr fontId="1"/>
  </si>
  <si>
    <t>　③国交省の許可、航空交通管制部＆民間訓練試験空域への手続き</t>
    <rPh sb="9" eb="11">
      <t>コウクウ</t>
    </rPh>
    <rPh sb="11" eb="13">
      <t>コウツウ</t>
    </rPh>
    <rPh sb="13" eb="16">
      <t>カンセイブ</t>
    </rPh>
    <rPh sb="17" eb="19">
      <t>ミンカン</t>
    </rPh>
    <rPh sb="19" eb="21">
      <t>クンレン</t>
    </rPh>
    <rPh sb="21" eb="23">
      <t>シケン</t>
    </rPh>
    <rPh sb="23" eb="25">
      <t>クウイキ</t>
    </rPh>
    <phoneticPr fontId="1"/>
  </si>
  <si>
    <t>空港周辺　／　DID　／　150ｍ以上　／　該当なし</t>
    <rPh sb="0" eb="2">
      <t>クウコウ</t>
    </rPh>
    <rPh sb="2" eb="4">
      <t>シュウヘン</t>
    </rPh>
    <rPh sb="17" eb="19">
      <t>イジョウ</t>
    </rPh>
    <rPh sb="22" eb="24">
      <t>ガイトウ</t>
    </rPh>
    <phoneticPr fontId="1"/>
  </si>
  <si>
    <t>　　（上空150ｍ以上、催し場所上空の飛行の場合は個別申請が必要）</t>
    <phoneticPr fontId="1"/>
  </si>
  <si>
    <t>目視外　／　30ｍ未満　／　催し物上空　／　該当なし</t>
    <rPh sb="0" eb="3">
      <t>モクシガイ</t>
    </rPh>
    <rPh sb="9" eb="11">
      <t>ミマン</t>
    </rPh>
    <rPh sb="14" eb="15">
      <t>モヨオ</t>
    </rPh>
    <rPh sb="16" eb="17">
      <t>モノ</t>
    </rPh>
    <rPh sb="17" eb="19">
      <t>ジョウクウ</t>
    </rPh>
    <rPh sb="22" eb="24">
      <t>ガイトウ</t>
    </rPh>
    <phoneticPr fontId="1"/>
  </si>
  <si>
    <t>ロケハン実施の可否確認</t>
    <rPh sb="4" eb="6">
      <t>ジッシ</t>
    </rPh>
    <rPh sb="7" eb="9">
      <t>カヒ</t>
    </rPh>
    <rPh sb="9" eb="11">
      <t>カクニン</t>
    </rPh>
    <phoneticPr fontId="1"/>
  </si>
  <si>
    <t>実施可能　／　実施不可</t>
    <rPh sb="0" eb="2">
      <t>ジッシ</t>
    </rPh>
    <rPh sb="2" eb="4">
      <t>カノウ</t>
    </rPh>
    <rPh sb="7" eb="9">
      <t>ジッシ</t>
    </rPh>
    <rPh sb="9" eb="11">
      <t>フカ</t>
    </rPh>
    <phoneticPr fontId="1"/>
  </si>
  <si>
    <t>※ロケハンが実施できない場合、飛行可否は当日判断となります。</t>
    <rPh sb="6" eb="8">
      <t>ジッシ</t>
    </rPh>
    <rPh sb="12" eb="14">
      <t>バアイ</t>
    </rPh>
    <rPh sb="15" eb="17">
      <t>ヒコウ</t>
    </rPh>
    <rPh sb="17" eb="19">
      <t>カヒ</t>
    </rPh>
    <rPh sb="20" eb="22">
      <t>トウジツ</t>
    </rPh>
    <rPh sb="22" eb="24">
      <t>ハンダン</t>
    </rPh>
    <phoneticPr fontId="1"/>
  </si>
  <si>
    <t>実施不可の場合：　承諾　／　未承諾　／　検討中</t>
    <rPh sb="0" eb="2">
      <t>ジッシ</t>
    </rPh>
    <rPh sb="2" eb="4">
      <t>フカ</t>
    </rPh>
    <rPh sb="5" eb="7">
      <t>バアイ</t>
    </rPh>
    <rPh sb="9" eb="11">
      <t>ショウダク</t>
    </rPh>
    <rPh sb="14" eb="17">
      <t>ミショウダク</t>
    </rPh>
    <rPh sb="20" eb="23">
      <t>ケントウチュウ</t>
    </rPh>
    <phoneticPr fontId="1"/>
  </si>
  <si>
    <t>　①人込みを避けた離着陸場所確保の可否</t>
    <rPh sb="2" eb="4">
      <t>ヒトゴ</t>
    </rPh>
    <rPh sb="6" eb="7">
      <t>サ</t>
    </rPh>
    <rPh sb="9" eb="12">
      <t>リチャクリク</t>
    </rPh>
    <rPh sb="12" eb="14">
      <t>バショ</t>
    </rPh>
    <rPh sb="14" eb="16">
      <t>カクホ</t>
    </rPh>
    <rPh sb="17" eb="19">
      <t>カヒ</t>
    </rPh>
    <phoneticPr fontId="1"/>
  </si>
  <si>
    <t>確保　／　未確保　／　不可</t>
    <rPh sb="0" eb="2">
      <t>カクホ</t>
    </rPh>
    <rPh sb="5" eb="6">
      <t>ミ</t>
    </rPh>
    <rPh sb="6" eb="8">
      <t>カクホ</t>
    </rPh>
    <rPh sb="11" eb="13">
      <t>フカ</t>
    </rPh>
    <phoneticPr fontId="1"/>
  </si>
  <si>
    <t>　　※確保出来ない場合は、交通整理要員が必要</t>
    <phoneticPr fontId="1"/>
  </si>
  <si>
    <t>交通整備要員：　必要　／　不要</t>
    <rPh sb="0" eb="4">
      <t>コウツウセイビ</t>
    </rPh>
    <rPh sb="4" eb="6">
      <t>ヨウイン</t>
    </rPh>
    <rPh sb="8" eb="10">
      <t>ヒツヨウ</t>
    </rPh>
    <rPh sb="13" eb="15">
      <t>フヨウ</t>
    </rPh>
    <phoneticPr fontId="1"/>
  </si>
  <si>
    <t>　②撮影場所の広さ、明るさ、障害物の有無、移動距離、人混みなど</t>
    <phoneticPr fontId="1"/>
  </si>
  <si>
    <t>明るさ　／　障害物　／　人混み　／　電波状態　／　その他</t>
    <rPh sb="0" eb="1">
      <t>アカ</t>
    </rPh>
    <rPh sb="6" eb="9">
      <t>ショウガイブツ</t>
    </rPh>
    <rPh sb="18" eb="20">
      <t>デンパ</t>
    </rPh>
    <rPh sb="20" eb="22">
      <t>ジョウタイ</t>
    </rPh>
    <rPh sb="27" eb="28">
      <t>タ</t>
    </rPh>
    <phoneticPr fontId="1"/>
  </si>
  <si>
    <t>　　※人混みが多い場所，目視外の場合は、補助者の増員が必要</t>
    <rPh sb="3" eb="5">
      <t>ヒトゴ</t>
    </rPh>
    <rPh sb="7" eb="8">
      <t>オオ</t>
    </rPh>
    <rPh sb="9" eb="11">
      <t>バショ</t>
    </rPh>
    <rPh sb="12" eb="15">
      <t>モクシガイ</t>
    </rPh>
    <rPh sb="16" eb="18">
      <t>バアイ</t>
    </rPh>
    <rPh sb="20" eb="23">
      <t>ホジョシャ</t>
    </rPh>
    <rPh sb="24" eb="26">
      <t>ゾウイン</t>
    </rPh>
    <rPh sb="27" eb="29">
      <t>ヒツヨウ</t>
    </rPh>
    <phoneticPr fontId="1"/>
  </si>
  <si>
    <t>補助者要員：　必要　／　不要</t>
    <rPh sb="0" eb="3">
      <t>ホジョシャ</t>
    </rPh>
    <rPh sb="3" eb="5">
      <t>ヨウイン</t>
    </rPh>
    <rPh sb="7" eb="9">
      <t>ヒツヨウ</t>
    </rPh>
    <rPh sb="12" eb="14">
      <t>フヨウ</t>
    </rPh>
    <phoneticPr fontId="1"/>
  </si>
  <si>
    <t>　③希望箇所の数と移動有無（カット数／フライト数）</t>
    <rPh sb="2" eb="4">
      <t>キボウ</t>
    </rPh>
    <rPh sb="4" eb="6">
      <t>カショ</t>
    </rPh>
    <rPh sb="7" eb="8">
      <t>カズ</t>
    </rPh>
    <rPh sb="9" eb="11">
      <t>イドウ</t>
    </rPh>
    <rPh sb="11" eb="13">
      <t>ウム</t>
    </rPh>
    <rPh sb="17" eb="18">
      <t>スウ</t>
    </rPh>
    <rPh sb="23" eb="24">
      <t>スウ</t>
    </rPh>
    <phoneticPr fontId="1"/>
  </si>
  <si>
    <t>撮影箇所数：　①　②　③　④　⑤　⑥　⑦　⑧　⑨　⑩</t>
    <rPh sb="0" eb="2">
      <t>サツエイ</t>
    </rPh>
    <rPh sb="2" eb="4">
      <t>カショ</t>
    </rPh>
    <rPh sb="4" eb="5">
      <t>スウ</t>
    </rPh>
    <phoneticPr fontId="1"/>
  </si>
  <si>
    <t>移動不要　／　移動必要（移動距離：徒歩／車）</t>
    <rPh sb="12" eb="14">
      <t>イドウ</t>
    </rPh>
    <rPh sb="14" eb="16">
      <t>キョリ</t>
    </rPh>
    <rPh sb="17" eb="19">
      <t>トホ</t>
    </rPh>
    <rPh sb="20" eb="21">
      <t>クルマ</t>
    </rPh>
    <phoneticPr fontId="1"/>
  </si>
  <si>
    <t>　④撮影位置、撮影角度、操縦者位置、補助者の位置、撮影順</t>
    <phoneticPr fontId="1"/>
  </si>
  <si>
    <t>撮影位置　／　撮影角度　／　操縦位置　／　補助位置</t>
    <rPh sb="0" eb="2">
      <t>サツエイ</t>
    </rPh>
    <rPh sb="2" eb="4">
      <t>イチ</t>
    </rPh>
    <rPh sb="7" eb="9">
      <t>サツエイ</t>
    </rPh>
    <rPh sb="9" eb="11">
      <t>カクド</t>
    </rPh>
    <rPh sb="14" eb="16">
      <t>ソウジュウ</t>
    </rPh>
    <rPh sb="16" eb="18">
      <t>イチ</t>
    </rPh>
    <rPh sb="21" eb="23">
      <t>ホジョ</t>
    </rPh>
    <rPh sb="23" eb="25">
      <t>イチ</t>
    </rPh>
    <phoneticPr fontId="1"/>
  </si>
  <si>
    <t>　⑤動画の場合は、１カ所当たりの撮影範囲と撮影時間</t>
    <phoneticPr fontId="1"/>
  </si>
  <si>
    <t>動画撮影要望：　撮影範囲　／　撮影時間　／　撮影順番</t>
    <rPh sb="0" eb="2">
      <t>ドウガ</t>
    </rPh>
    <rPh sb="2" eb="4">
      <t>サツエイ</t>
    </rPh>
    <rPh sb="4" eb="6">
      <t>ヨウボウ</t>
    </rPh>
    <rPh sb="8" eb="10">
      <t>サツエイ</t>
    </rPh>
    <rPh sb="10" eb="12">
      <t>ハンイ</t>
    </rPh>
    <rPh sb="15" eb="19">
      <t>サツエイジカン</t>
    </rPh>
    <rPh sb="22" eb="25">
      <t>サツエイジュン</t>
    </rPh>
    <rPh sb="25" eb="26">
      <t>バン</t>
    </rPh>
    <phoneticPr fontId="1"/>
  </si>
  <si>
    <t>　　（どこからどこまでを１カットで取りたいか）</t>
    <phoneticPr fontId="1"/>
  </si>
  <si>
    <t>　　　　　　　　その他：</t>
    <rPh sb="10" eb="11">
      <t>タ</t>
    </rPh>
    <phoneticPr fontId="1"/>
  </si>
  <si>
    <t>当日が悪天候の場合の予備日の確認。（雨天、強風の場合は延期が必要）</t>
    <rPh sb="0" eb="2">
      <t>トウジツ</t>
    </rPh>
    <rPh sb="3" eb="6">
      <t>アクテンコウ</t>
    </rPh>
    <rPh sb="7" eb="9">
      <t>バアイ</t>
    </rPh>
    <rPh sb="10" eb="13">
      <t>ヨビビ</t>
    </rPh>
    <rPh sb="14" eb="16">
      <t>カクニン</t>
    </rPh>
    <rPh sb="18" eb="20">
      <t>ウテン</t>
    </rPh>
    <rPh sb="21" eb="23">
      <t>キョウフウ</t>
    </rPh>
    <rPh sb="24" eb="26">
      <t>バアイ</t>
    </rPh>
    <rPh sb="27" eb="29">
      <t>エンキ</t>
    </rPh>
    <rPh sb="30" eb="32">
      <t>ヒツヨウ</t>
    </rPh>
    <phoneticPr fontId="1"/>
  </si>
  <si>
    <t>予備日第１希望：XX月XX日(X)XX時～XX時</t>
    <rPh sb="0" eb="3">
      <t>ヨビビ</t>
    </rPh>
    <rPh sb="3" eb="4">
      <t>ダイ</t>
    </rPh>
    <rPh sb="5" eb="7">
      <t>キボウ</t>
    </rPh>
    <rPh sb="10" eb="11">
      <t>ガツ</t>
    </rPh>
    <rPh sb="13" eb="14">
      <t>ニチ</t>
    </rPh>
    <rPh sb="19" eb="20">
      <t>ジ</t>
    </rPh>
    <rPh sb="23" eb="24">
      <t>ジ</t>
    </rPh>
    <phoneticPr fontId="1"/>
  </si>
  <si>
    <t>予備日第２希望：XX月XX日(X)XX時～XX時</t>
    <rPh sb="3" eb="4">
      <t>ダイ</t>
    </rPh>
    <rPh sb="5" eb="7">
      <t>キボウ</t>
    </rPh>
    <phoneticPr fontId="1"/>
  </si>
  <si>
    <t>ご予算はどのくらいか。</t>
    <rPh sb="1" eb="3">
      <t>ヨサン</t>
    </rPh>
    <phoneticPr fontId="1"/>
  </si>
  <si>
    <t>予算金額：　　　　　万　　～　　　　万</t>
    <rPh sb="0" eb="4">
      <t>ヨサンキンガク</t>
    </rPh>
    <rPh sb="10" eb="11">
      <t>マン</t>
    </rPh>
    <rPh sb="18" eb="19">
      <t>マン</t>
    </rPh>
    <phoneticPr fontId="1"/>
  </si>
  <si>
    <t>画像受取方法</t>
    <rPh sb="0" eb="2">
      <t>ガゾウ</t>
    </rPh>
    <rPh sb="2" eb="6">
      <t>ウケトリホウホウ</t>
    </rPh>
    <phoneticPr fontId="1"/>
  </si>
  <si>
    <t>オンライン　／　DVD　／　その他</t>
    <rPh sb="16" eb="17">
      <t>タ</t>
    </rPh>
    <phoneticPr fontId="1"/>
  </si>
  <si>
    <t>決済条件の確認</t>
    <rPh sb="0" eb="4">
      <t>ケッサイジョウケン</t>
    </rPh>
    <rPh sb="5" eb="7">
      <t>カクニン</t>
    </rPh>
    <phoneticPr fontId="1"/>
  </si>
  <si>
    <t>銀行振込　／　カード決済　／　電子マネー</t>
    <rPh sb="0" eb="2">
      <t>ギンコウ</t>
    </rPh>
    <rPh sb="2" eb="4">
      <t>フリコミ</t>
    </rPh>
    <rPh sb="10" eb="12">
      <t>ケッサイ</t>
    </rPh>
    <rPh sb="15" eb="17">
      <t>デンシ</t>
    </rPh>
    <phoneticPr fontId="1"/>
  </si>
  <si>
    <t>動画編集を外注できるクラウドソーシングサイト6選</t>
  </si>
  <si>
    <t>動画編集費用の相場</t>
    <rPh sb="0" eb="2">
      <t>ドウガ</t>
    </rPh>
    <rPh sb="2" eb="4">
      <t>ヘンシュウ</t>
    </rPh>
    <rPh sb="4" eb="6">
      <t>ヒヨウ</t>
    </rPh>
    <rPh sb="7" eb="9">
      <t>ソウバ</t>
    </rPh>
    <phoneticPr fontId="1"/>
  </si>
  <si>
    <t>・ランサーズ</t>
    <phoneticPr fontId="1"/>
  </si>
  <si>
    <t>・クラウドワークス</t>
    <phoneticPr fontId="1"/>
  </si>
  <si>
    <t>・ココナラ</t>
    <phoneticPr fontId="1"/>
  </si>
  <si>
    <t>・タイムチケット</t>
    <phoneticPr fontId="1"/>
  </si>
  <si>
    <t>・スキルクラウド</t>
    <phoneticPr fontId="1"/>
  </si>
  <si>
    <t>・Bizseek</t>
    <phoneticPr fontId="1"/>
  </si>
  <si>
    <t>動画編集を外注できる制作会社11選</t>
  </si>
  <si>
    <t>・株式会社MEGWIN TV</t>
    <phoneticPr fontId="1"/>
  </si>
  <si>
    <t>・株式会社GEKIRIN</t>
    <phoneticPr fontId="1"/>
  </si>
  <si>
    <t>・株式会社Global Japan Corporation</t>
    <phoneticPr fontId="1"/>
  </si>
  <si>
    <t>・株式会社フロンティアチャンネル</t>
    <phoneticPr fontId="1"/>
  </si>
  <si>
    <t>・株式会社動画制作所</t>
    <phoneticPr fontId="1"/>
  </si>
  <si>
    <t>・合同会社オーシャンズ</t>
    <phoneticPr fontId="1"/>
  </si>
  <si>
    <t>・ASOBOAD</t>
    <phoneticPr fontId="1"/>
  </si>
  <si>
    <t>・株式会社バーチャルイン</t>
    <phoneticPr fontId="1"/>
  </si>
  <si>
    <t>・イートラスト株式会社</t>
    <phoneticPr fontId="1"/>
  </si>
  <si>
    <t>・デコデザイン</t>
    <phoneticPr fontId="1"/>
  </si>
  <si>
    <t>・株式会社エビリー</t>
    <phoneticPr fontId="1"/>
  </si>
  <si>
    <t>簡易画像編集（タイトル画像追加、部分カット、ぼかし、画像結合、音楽合成）</t>
    <rPh sb="0" eb="4">
      <t>カンイガゾウ</t>
    </rPh>
    <rPh sb="4" eb="6">
      <t>ヘンシュウ</t>
    </rPh>
    <rPh sb="11" eb="13">
      <t>ガゾウ</t>
    </rPh>
    <rPh sb="13" eb="15">
      <t>ツイカ</t>
    </rPh>
    <rPh sb="16" eb="18">
      <t>ブブン</t>
    </rPh>
    <rPh sb="26" eb="28">
      <t>ガゾウ</t>
    </rPh>
    <rPh sb="28" eb="30">
      <t>ケツゴウ</t>
    </rPh>
    <rPh sb="31" eb="33">
      <t>オンガク</t>
    </rPh>
    <rPh sb="33" eb="35">
      <t>ゴウセイ</t>
    </rPh>
    <phoneticPr fontId="1"/>
  </si>
  <si>
    <t>　　・施設賠償責任保険は、対人・対物とも最高５億の保険に加入しております。（空撮機は最高１億円）</t>
    <rPh sb="38" eb="40">
      <t>クウサツ</t>
    </rPh>
    <rPh sb="40" eb="41">
      <t>キ</t>
    </rPh>
    <rPh sb="42" eb="44">
      <t>サイコウ</t>
    </rPh>
    <rPh sb="45" eb="47">
      <t>オクエン</t>
    </rPh>
    <phoneticPr fontId="1"/>
  </si>
  <si>
    <t>　　・パイロット資格は、２等無人航空機操縦士及び、ＵＴＣ農業用ドローン技能認定。</t>
    <rPh sb="13" eb="14">
      <t>トウ</t>
    </rPh>
    <rPh sb="14" eb="19">
      <t>ムジンコウクウキ</t>
    </rPh>
    <rPh sb="19" eb="22">
      <t>ソウジュウシ</t>
    </rPh>
    <rPh sb="28" eb="31">
      <t>ノウギョウヨウ</t>
    </rPh>
    <rPh sb="35" eb="37">
      <t>ギノウ</t>
    </rPh>
    <rPh sb="37" eb="39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</si>
</sst>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m&quot;月&quot;dd&quot;日&quot;;@"/>
    <numFmt numFmtId="177" formatCode="&quot;お打合せ日：　&quot;yyyy&quot;年&quot;mm&quot;月&quot;dd&quot;日&quot;;@"/>
    <numFmt numFmtId="178" formatCode="yyyy&quot;年&quot;mm&quot;月&quot;dd&quot;日 &quot;h&quot;時&quot;mm&quot;分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rgb="FFFF0000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177" fontId="12" fillId="0" borderId="0" xfId="0" applyNumberFormat="1" applyFont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horizontal="left" vertical="center"/>
    </xf>
    <xf numFmtId="38" fontId="8" fillId="0" borderId="12" xfId="1" applyFont="1" applyBorder="1" applyAlignment="1" applyProtection="1">
      <alignment horizontal="center" vertical="center"/>
      <protection locked="0"/>
    </xf>
    <xf numFmtId="38" fontId="8" fillId="0" borderId="13" xfId="1" applyFont="1" applyBorder="1" applyAlignment="1" applyProtection="1">
      <alignment horizontal="center" vertical="center"/>
    </xf>
    <xf numFmtId="0" fontId="6" fillId="0" borderId="11" xfId="0" applyFont="1" applyBorder="1">
      <alignment vertical="center"/>
    </xf>
    <xf numFmtId="38" fontId="8" fillId="0" borderId="12" xfId="1" applyFont="1" applyBorder="1" applyAlignment="1" applyProtection="1">
      <alignment horizontal="center" vertical="center"/>
    </xf>
    <xf numFmtId="38" fontId="8" fillId="4" borderId="12" xfId="1" applyFont="1" applyFill="1" applyBorder="1" applyAlignment="1" applyProtection="1">
      <alignment horizontal="center" vertical="center"/>
      <protection locked="0"/>
    </xf>
    <xf numFmtId="38" fontId="8" fillId="4" borderId="11" xfId="1" applyFont="1" applyFill="1" applyBorder="1" applyAlignment="1" applyProtection="1">
      <alignment horizontal="center" vertical="center"/>
    </xf>
    <xf numFmtId="38" fontId="8" fillId="4" borderId="12" xfId="1" applyFont="1" applyFill="1" applyBorder="1" applyAlignment="1" applyProtection="1">
      <alignment vertical="center"/>
    </xf>
    <xf numFmtId="38" fontId="8" fillId="4" borderId="11" xfId="1" applyFont="1" applyFill="1" applyBorder="1" applyAlignment="1" applyProtection="1">
      <alignment vertical="center"/>
    </xf>
    <xf numFmtId="38" fontId="8" fillId="4" borderId="13" xfId="1" applyFont="1" applyFill="1" applyBorder="1" applyAlignment="1" applyProtection="1">
      <alignment vertical="center"/>
    </xf>
    <xf numFmtId="0" fontId="6" fillId="4" borderId="9" xfId="0" applyFont="1" applyFill="1" applyBorder="1" applyAlignment="1"/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38" fontId="8" fillId="4" borderId="0" xfId="1" applyFont="1" applyFill="1" applyAlignment="1" applyProtection="1">
      <alignment horizontal="center" vertical="center"/>
    </xf>
    <xf numFmtId="38" fontId="4" fillId="0" borderId="0" xfId="1" applyFont="1" applyAlignment="1" applyProtection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1" fillId="4" borderId="0" xfId="0" applyFont="1" applyFill="1">
      <alignment vertical="center"/>
    </xf>
    <xf numFmtId="0" fontId="6" fillId="0" borderId="0" xfId="0" applyFont="1">
      <alignment vertical="center"/>
    </xf>
    <xf numFmtId="0" fontId="10" fillId="0" borderId="14" xfId="0" applyFont="1" applyBorder="1" applyAlignment="1">
      <alignment horizontal="center" vertical="center"/>
    </xf>
    <xf numFmtId="38" fontId="10" fillId="0" borderId="4" xfId="1" applyFont="1" applyBorder="1" applyAlignment="1" applyProtection="1">
      <alignment horizontal="center" vertical="center"/>
    </xf>
    <xf numFmtId="38" fontId="10" fillId="0" borderId="15" xfId="1" applyFont="1" applyBorder="1" applyAlignment="1" applyProtection="1">
      <alignment horizontal="center" vertical="center"/>
    </xf>
    <xf numFmtId="0" fontId="6" fillId="4" borderId="5" xfId="0" applyFont="1" applyFill="1" applyBorder="1" applyAlignment="1">
      <alignment vertical="center" textRotation="255"/>
    </xf>
    <xf numFmtId="0" fontId="6" fillId="4" borderId="11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4" borderId="7" xfId="0" applyFont="1" applyFill="1" applyBorder="1" applyAlignment="1">
      <alignment vertical="center" textRotation="255"/>
    </xf>
    <xf numFmtId="0" fontId="6" fillId="4" borderId="12" xfId="0" applyFont="1" applyFill="1" applyBorder="1">
      <alignment vertical="center"/>
    </xf>
    <xf numFmtId="38" fontId="8" fillId="0" borderId="12" xfId="1" applyFont="1" applyBorder="1" applyAlignment="1" applyProtection="1">
      <alignment vertical="center"/>
    </xf>
    <xf numFmtId="38" fontId="8" fillId="0" borderId="8" xfId="1" applyFont="1" applyBorder="1" applyProtection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>
      <alignment vertical="center"/>
    </xf>
    <xf numFmtId="0" fontId="8" fillId="0" borderId="9" xfId="0" applyFont="1" applyBorder="1">
      <alignment vertical="center"/>
    </xf>
    <xf numFmtId="38" fontId="8" fillId="0" borderId="13" xfId="1" applyFont="1" applyBorder="1" applyAlignment="1" applyProtection="1">
      <alignment vertical="center"/>
    </xf>
    <xf numFmtId="38" fontId="8" fillId="0" borderId="10" xfId="1" applyFont="1" applyBorder="1" applyProtection="1">
      <alignment vertical="center"/>
    </xf>
    <xf numFmtId="38" fontId="5" fillId="4" borderId="11" xfId="1" applyFont="1" applyFill="1" applyBorder="1" applyAlignment="1" applyProtection="1">
      <alignment vertical="center"/>
    </xf>
    <xf numFmtId="38" fontId="5" fillId="4" borderId="12" xfId="1" applyFont="1" applyFill="1" applyBorder="1" applyAlignment="1" applyProtection="1">
      <alignment vertical="center"/>
    </xf>
    <xf numFmtId="0" fontId="13" fillId="0" borderId="9" xfId="0" applyFont="1" applyBorder="1">
      <alignment vertical="center"/>
    </xf>
    <xf numFmtId="38" fontId="5" fillId="0" borderId="13" xfId="1" applyFont="1" applyBorder="1" applyAlignment="1" applyProtection="1">
      <alignment vertical="center"/>
    </xf>
    <xf numFmtId="0" fontId="6" fillId="4" borderId="11" xfId="0" applyFont="1" applyFill="1" applyBorder="1" applyAlignment="1">
      <alignment vertical="center" textRotation="255"/>
    </xf>
    <xf numFmtId="0" fontId="6" fillId="4" borderId="12" xfId="0" applyFont="1" applyFill="1" applyBorder="1" applyAlignment="1">
      <alignment vertical="center" textRotation="255"/>
    </xf>
    <xf numFmtId="38" fontId="8" fillId="0" borderId="12" xfId="1" quotePrefix="1" applyFont="1" applyBorder="1" applyAlignment="1" applyProtection="1">
      <alignment horizontal="center" vertical="center"/>
    </xf>
    <xf numFmtId="0" fontId="6" fillId="4" borderId="13" xfId="0" applyFont="1" applyFill="1" applyBorder="1" applyAlignment="1">
      <alignment vertical="center" textRotation="255"/>
    </xf>
    <xf numFmtId="38" fontId="5" fillId="0" borderId="12" xfId="1" applyFont="1" applyBorder="1" applyProtection="1">
      <alignment vertical="center"/>
    </xf>
    <xf numFmtId="0" fontId="5" fillId="0" borderId="0" xfId="0" applyFont="1">
      <alignment vertical="center"/>
    </xf>
    <xf numFmtId="0" fontId="6" fillId="4" borderId="13" xfId="0" applyFont="1" applyFill="1" applyBorder="1" applyAlignment="1">
      <alignment horizontal="center" vertical="center"/>
    </xf>
    <xf numFmtId="38" fontId="8" fillId="0" borderId="0" xfId="1" applyFont="1" applyProtection="1">
      <alignment vertical="center"/>
    </xf>
    <xf numFmtId="38" fontId="8" fillId="4" borderId="16" xfId="1" applyFont="1" applyFill="1" applyBorder="1" applyAlignment="1" applyProtection="1">
      <alignment vertical="center"/>
    </xf>
    <xf numFmtId="38" fontId="8" fillId="4" borderId="16" xfId="1" applyFont="1" applyFill="1" applyBorder="1" applyAlignment="1" applyProtection="1">
      <alignment horizontal="right" vertical="center"/>
    </xf>
    <xf numFmtId="38" fontId="8" fillId="0" borderId="16" xfId="1" applyFont="1" applyBorder="1" applyProtection="1">
      <alignment vertical="center"/>
    </xf>
    <xf numFmtId="38" fontId="8" fillId="4" borderId="1" xfId="1" applyFont="1" applyFill="1" applyBorder="1" applyAlignment="1" applyProtection="1">
      <alignment vertical="center"/>
    </xf>
    <xf numFmtId="38" fontId="8" fillId="4" borderId="1" xfId="1" applyFont="1" applyFill="1" applyBorder="1" applyAlignment="1" applyProtection="1">
      <alignment horizontal="right" vertical="center"/>
    </xf>
    <xf numFmtId="38" fontId="8" fillId="0" borderId="1" xfId="1" applyFont="1" applyBorder="1" applyProtection="1">
      <alignment vertical="center"/>
    </xf>
    <xf numFmtId="38" fontId="10" fillId="4" borderId="3" xfId="1" applyFont="1" applyFill="1" applyBorder="1" applyAlignment="1" applyProtection="1">
      <alignment vertical="center"/>
    </xf>
    <xf numFmtId="38" fontId="10" fillId="4" borderId="3" xfId="1" applyFont="1" applyFill="1" applyBorder="1" applyAlignment="1" applyProtection="1">
      <alignment horizontal="right" vertical="center"/>
    </xf>
    <xf numFmtId="38" fontId="10" fillId="0" borderId="3" xfId="1" applyFont="1" applyBorder="1" applyProtection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 applyProtection="1">
      <alignment horizontal="center" vertical="center"/>
    </xf>
    <xf numFmtId="38" fontId="8" fillId="0" borderId="0" xfId="1" applyFont="1" applyAlignment="1" applyProtection="1">
      <alignment vertical="center"/>
    </xf>
    <xf numFmtId="0" fontId="8" fillId="4" borderId="2" xfId="0" applyFont="1" applyFill="1" applyBorder="1" applyAlignment="1">
      <alignment vertical="top" wrapText="1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vertical="top" wrapText="1"/>
    </xf>
    <xf numFmtId="0" fontId="8" fillId="4" borderId="0" xfId="0" applyFont="1" applyFill="1" applyAlignment="1">
      <alignment horizontal="left" vertical="center"/>
    </xf>
    <xf numFmtId="0" fontId="8" fillId="4" borderId="9" xfId="0" applyFont="1" applyFill="1" applyBorder="1" applyAlignment="1">
      <alignment vertical="top"/>
    </xf>
    <xf numFmtId="0" fontId="8" fillId="4" borderId="9" xfId="0" applyFont="1" applyFill="1" applyBorder="1" applyAlignment="1">
      <alignment vertical="top" wrapText="1"/>
    </xf>
    <xf numFmtId="0" fontId="11" fillId="4" borderId="0" xfId="0" applyFont="1" applyFill="1" applyAlignment="1">
      <alignment horizontal="center" vertical="center"/>
    </xf>
    <xf numFmtId="0" fontId="10" fillId="4" borderId="14" xfId="0" applyFont="1" applyFill="1" applyBorder="1">
      <alignment vertical="center"/>
    </xf>
    <xf numFmtId="0" fontId="10" fillId="4" borderId="15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38" fontId="14" fillId="0" borderId="12" xfId="1" applyFont="1" applyFill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vertical="center"/>
    </xf>
    <xf numFmtId="38" fontId="8" fillId="0" borderId="13" xfId="1" applyFont="1" applyBorder="1" applyAlignment="1" applyProtection="1">
      <alignment horizontal="center" vertical="center"/>
      <protection locked="0"/>
    </xf>
    <xf numFmtId="0" fontId="13" fillId="0" borderId="16" xfId="0" applyFont="1" applyBorder="1">
      <alignment vertical="center"/>
    </xf>
    <xf numFmtId="38" fontId="8" fillId="0" borderId="16" xfId="1" applyFont="1" applyBorder="1" applyAlignment="1" applyProtection="1">
      <alignment horizontal="center" vertical="center"/>
    </xf>
    <xf numFmtId="38" fontId="8" fillId="0" borderId="16" xfId="1" applyFont="1" applyBorder="1" applyAlignment="1" applyProtection="1">
      <alignment vertical="center"/>
    </xf>
    <xf numFmtId="38" fontId="8" fillId="0" borderId="15" xfId="1" applyFont="1" applyBorder="1" applyProtection="1">
      <alignment vertical="center"/>
    </xf>
    <xf numFmtId="0" fontId="14" fillId="4" borderId="14" xfId="0" applyFont="1" applyFill="1" applyBorder="1">
      <alignment vertical="center"/>
    </xf>
    <xf numFmtId="38" fontId="14" fillId="0" borderId="13" xfId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34317</xdr:colOff>
      <xdr:row>0</xdr:row>
      <xdr:rowOff>36194</xdr:rowOff>
    </xdr:from>
    <xdr:to>
      <xdr:col>2</xdr:col>
      <xdr:colOff>554355</xdr:colOff>
      <xdr:row>3</xdr:row>
      <xdr:rowOff>22602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2AE46F-C6FA-4F80-882B-17E4C54572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7" y="36194"/>
          <a:ext cx="1602078" cy="843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26671</xdr:rowOff>
    </xdr:from>
    <xdr:to>
      <xdr:col>1</xdr:col>
      <xdr:colOff>1198245</xdr:colOff>
      <xdr:row>3</xdr:row>
      <xdr:rowOff>2444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F28D8C-A468-48B7-AC57-ABF0934BEF9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6671"/>
          <a:ext cx="1581151" cy="833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1447798</xdr:colOff>
      <xdr:row>3</xdr:row>
      <xdr:rowOff>173355</xdr:rowOff>
    </xdr:from>
    <xdr:to>
      <xdr:col>3</xdr:col>
      <xdr:colOff>2703778</xdr:colOff>
      <xdr:row>3</xdr:row>
      <xdr:rowOff>588405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B2D2D2-AC63-4241-AEA1-5105BD3756E6}"/>
            </a:ext>
          </a:extLst>
        </xdr:cNvPr>
        <xdr:cNvSpPr/>
      </xdr:nvSpPr>
      <xdr:spPr>
        <a:xfrm>
          <a:off x="11677648" y="1030605"/>
          <a:ext cx="1255980" cy="4150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お客様回答項目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2857498</xdr:colOff>
      <xdr:row>3</xdr:row>
      <xdr:rowOff>171450</xdr:rowOff>
    </xdr:from>
    <xdr:to>
      <xdr:col>3</xdr:col>
      <xdr:colOff>4151368</xdr:colOff>
      <xdr:row>3</xdr:row>
      <xdr:rowOff>588405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F832237-0D3A-446C-B06C-08A408609C93}"/>
            </a:ext>
          </a:extLst>
        </xdr:cNvPr>
        <xdr:cNvSpPr/>
      </xdr:nvSpPr>
      <xdr:spPr>
        <a:xfrm>
          <a:off x="13087348" y="1028700"/>
          <a:ext cx="1293870" cy="416955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当社判断項目</a:t>
          </a:r>
        </a:p>
      </xdr:txBody>
    </xdr:sp>
    <xdr:clientData/>
  </xdr:twoCellAnchor>
  <xdr:twoCellAnchor>
    <xdr:from>
      <xdr:col>3</xdr:col>
      <xdr:colOff>760095</xdr:colOff>
      <xdr:row>10</xdr:row>
      <xdr:rowOff>64294</xdr:rowOff>
    </xdr:from>
    <xdr:to>
      <xdr:col>3</xdr:col>
      <xdr:colOff>1150620</xdr:colOff>
      <xdr:row>10</xdr:row>
      <xdr:rowOff>327184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4E6C09-30CC-4DD0-8B64-8F4B45FAB3EC}"/>
            </a:ext>
          </a:extLst>
        </xdr:cNvPr>
        <xdr:cNvSpPr/>
      </xdr:nvSpPr>
      <xdr:spPr>
        <a:xfrm>
          <a:off x="10789920" y="4293394"/>
          <a:ext cx="390525" cy="26289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762000</xdr:colOff>
      <xdr:row>11</xdr:row>
      <xdr:rowOff>62865</xdr:rowOff>
    </xdr:from>
    <xdr:to>
      <xdr:col>3</xdr:col>
      <xdr:colOff>1158240</xdr:colOff>
      <xdr:row>11</xdr:row>
      <xdr:rowOff>333375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56CECD6-ABC3-4F34-9A88-D665009E299B}"/>
            </a:ext>
          </a:extLst>
        </xdr:cNvPr>
        <xdr:cNvSpPr/>
      </xdr:nvSpPr>
      <xdr:spPr>
        <a:xfrm>
          <a:off x="10791825" y="4692015"/>
          <a:ext cx="396240" cy="27051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2133600</xdr:colOff>
      <xdr:row>12</xdr:row>
      <xdr:rowOff>53340</xdr:rowOff>
    </xdr:from>
    <xdr:to>
      <xdr:col>3</xdr:col>
      <xdr:colOff>2800350</xdr:colOff>
      <xdr:row>12</xdr:row>
      <xdr:rowOff>325755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99EDF0E-3409-491C-8546-65B42D6175EA}"/>
            </a:ext>
          </a:extLst>
        </xdr:cNvPr>
        <xdr:cNvSpPr/>
      </xdr:nvSpPr>
      <xdr:spPr>
        <a:xfrm>
          <a:off x="12163425" y="5082540"/>
          <a:ext cx="666750" cy="27241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13</xdr:row>
      <xdr:rowOff>64770</xdr:rowOff>
    </xdr:from>
    <xdr:to>
      <xdr:col>3</xdr:col>
      <xdr:colOff>971550</xdr:colOff>
      <xdr:row>13</xdr:row>
      <xdr:rowOff>329565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779984B-3833-4C61-96B3-D67B20A9A92B}"/>
            </a:ext>
          </a:extLst>
        </xdr:cNvPr>
        <xdr:cNvSpPr/>
      </xdr:nvSpPr>
      <xdr:spPr>
        <a:xfrm>
          <a:off x="10067925" y="5494020"/>
          <a:ext cx="933450" cy="26479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14</xdr:row>
      <xdr:rowOff>49530</xdr:rowOff>
    </xdr:from>
    <xdr:to>
      <xdr:col>3</xdr:col>
      <xdr:colOff>400050</xdr:colOff>
      <xdr:row>14</xdr:row>
      <xdr:rowOff>321945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F51C1A2-6B30-410E-9555-190B5FDA26EF}"/>
            </a:ext>
          </a:extLst>
        </xdr:cNvPr>
        <xdr:cNvSpPr/>
      </xdr:nvSpPr>
      <xdr:spPr>
        <a:xfrm>
          <a:off x="10029825" y="5878830"/>
          <a:ext cx="400050" cy="27241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38099</xdr:colOff>
      <xdr:row>19</xdr:row>
      <xdr:rowOff>74295</xdr:rowOff>
    </xdr:from>
    <xdr:to>
      <xdr:col>3</xdr:col>
      <xdr:colOff>523874</xdr:colOff>
      <xdr:row>19</xdr:row>
      <xdr:rowOff>339090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46A4569-6FC5-47D7-9094-4513975717C4}"/>
            </a:ext>
          </a:extLst>
        </xdr:cNvPr>
        <xdr:cNvSpPr/>
      </xdr:nvSpPr>
      <xdr:spPr>
        <a:xfrm>
          <a:off x="10067924" y="7903845"/>
          <a:ext cx="485775" cy="26479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2960369</xdr:colOff>
      <xdr:row>20</xdr:row>
      <xdr:rowOff>62865</xdr:rowOff>
    </xdr:from>
    <xdr:to>
      <xdr:col>3</xdr:col>
      <xdr:colOff>3667124</xdr:colOff>
      <xdr:row>20</xdr:row>
      <xdr:rowOff>325755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77DBD0C8-742A-4221-868F-5DD566C56145}"/>
            </a:ext>
          </a:extLst>
        </xdr:cNvPr>
        <xdr:cNvSpPr/>
      </xdr:nvSpPr>
      <xdr:spPr>
        <a:xfrm>
          <a:off x="12990194" y="8292465"/>
          <a:ext cx="706755" cy="26289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3213734</xdr:colOff>
      <xdr:row>21</xdr:row>
      <xdr:rowOff>78105</xdr:rowOff>
    </xdr:from>
    <xdr:to>
      <xdr:col>3</xdr:col>
      <xdr:colOff>3926204</xdr:colOff>
      <xdr:row>21</xdr:row>
      <xdr:rowOff>340995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4DCF695-93B3-4BA8-A6C2-DC0A13E9234B}"/>
            </a:ext>
          </a:extLst>
        </xdr:cNvPr>
        <xdr:cNvSpPr/>
      </xdr:nvSpPr>
      <xdr:spPr>
        <a:xfrm>
          <a:off x="13243559" y="8707755"/>
          <a:ext cx="712470" cy="26289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</xdr:colOff>
      <xdr:row>23</xdr:row>
      <xdr:rowOff>54768</xdr:rowOff>
    </xdr:from>
    <xdr:to>
      <xdr:col>3</xdr:col>
      <xdr:colOff>730567</xdr:colOff>
      <xdr:row>23</xdr:row>
      <xdr:rowOff>319563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5341F2A-0D12-4180-B398-87E35D4E0388}"/>
            </a:ext>
          </a:extLst>
        </xdr:cNvPr>
        <xdr:cNvSpPr/>
      </xdr:nvSpPr>
      <xdr:spPr>
        <a:xfrm>
          <a:off x="10041255" y="9567862"/>
          <a:ext cx="714375" cy="26479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</xdr:colOff>
      <xdr:row>25</xdr:row>
      <xdr:rowOff>53340</xdr:rowOff>
    </xdr:from>
    <xdr:to>
      <xdr:col>3</xdr:col>
      <xdr:colOff>400051</xdr:colOff>
      <xdr:row>25</xdr:row>
      <xdr:rowOff>323850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F53DA35-35F8-41EA-BC67-1CC9ED2CF422}"/>
            </a:ext>
          </a:extLst>
        </xdr:cNvPr>
        <xdr:cNvSpPr/>
      </xdr:nvSpPr>
      <xdr:spPr>
        <a:xfrm>
          <a:off x="10046970" y="10283190"/>
          <a:ext cx="382906" cy="27051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1992630</xdr:colOff>
      <xdr:row>26</xdr:row>
      <xdr:rowOff>57150</xdr:rowOff>
    </xdr:from>
    <xdr:to>
      <xdr:col>3</xdr:col>
      <xdr:colOff>2367916</xdr:colOff>
      <xdr:row>26</xdr:row>
      <xdr:rowOff>320040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C0E9E3C-2DE0-4AB8-99BA-7D71989A33E4}"/>
            </a:ext>
          </a:extLst>
        </xdr:cNvPr>
        <xdr:cNvSpPr/>
      </xdr:nvSpPr>
      <xdr:spPr>
        <a:xfrm>
          <a:off x="12022455" y="10687050"/>
          <a:ext cx="375286" cy="26289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1844040</xdr:colOff>
      <xdr:row>28</xdr:row>
      <xdr:rowOff>53340</xdr:rowOff>
    </xdr:from>
    <xdr:to>
      <xdr:col>3</xdr:col>
      <xdr:colOff>2217421</xdr:colOff>
      <xdr:row>28</xdr:row>
      <xdr:rowOff>323850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5E9BD90-C2B3-4C23-8CAA-BB0B08D89B2A}"/>
            </a:ext>
          </a:extLst>
        </xdr:cNvPr>
        <xdr:cNvSpPr/>
      </xdr:nvSpPr>
      <xdr:spPr>
        <a:xfrm>
          <a:off x="11873865" y="11483340"/>
          <a:ext cx="373381" cy="27051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13334</xdr:colOff>
      <xdr:row>30</xdr:row>
      <xdr:rowOff>66675</xdr:rowOff>
    </xdr:from>
    <xdr:to>
      <xdr:col>3</xdr:col>
      <xdr:colOff>727709</xdr:colOff>
      <xdr:row>30</xdr:row>
      <xdr:rowOff>329565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A15545E9-AA8E-451F-96CC-A885301D9344}"/>
            </a:ext>
          </a:extLst>
        </xdr:cNvPr>
        <xdr:cNvSpPr/>
      </xdr:nvSpPr>
      <xdr:spPr>
        <a:xfrm>
          <a:off x="10043159" y="12296775"/>
          <a:ext cx="714375" cy="26289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998220</xdr:colOff>
      <xdr:row>29</xdr:row>
      <xdr:rowOff>72390</xdr:rowOff>
    </xdr:from>
    <xdr:to>
      <xdr:col>3</xdr:col>
      <xdr:colOff>1373506</xdr:colOff>
      <xdr:row>29</xdr:row>
      <xdr:rowOff>331470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0E93860-B081-421F-A494-16D2A58E91B5}"/>
            </a:ext>
          </a:extLst>
        </xdr:cNvPr>
        <xdr:cNvSpPr/>
      </xdr:nvSpPr>
      <xdr:spPr>
        <a:xfrm>
          <a:off x="11028045" y="11902440"/>
          <a:ext cx="375286" cy="25908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20954</xdr:colOff>
      <xdr:row>38</xdr:row>
      <xdr:rowOff>74295</xdr:rowOff>
    </xdr:from>
    <xdr:to>
      <xdr:col>3</xdr:col>
      <xdr:colOff>857250</xdr:colOff>
      <xdr:row>38</xdr:row>
      <xdr:rowOff>333375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7FBA7937-E86B-4DB2-929B-5572C565F329}"/>
            </a:ext>
          </a:extLst>
        </xdr:cNvPr>
        <xdr:cNvSpPr/>
      </xdr:nvSpPr>
      <xdr:spPr>
        <a:xfrm>
          <a:off x="10050779" y="15504795"/>
          <a:ext cx="836296" cy="25908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9524</xdr:colOff>
      <xdr:row>39</xdr:row>
      <xdr:rowOff>74295</xdr:rowOff>
    </xdr:from>
    <xdr:to>
      <xdr:col>3</xdr:col>
      <xdr:colOff>723900</xdr:colOff>
      <xdr:row>39</xdr:row>
      <xdr:rowOff>329565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2B3A0E02-C4E3-4EA6-AC65-44DD0738614E}"/>
            </a:ext>
          </a:extLst>
        </xdr:cNvPr>
        <xdr:cNvSpPr/>
      </xdr:nvSpPr>
      <xdr:spPr>
        <a:xfrm>
          <a:off x="10039349" y="15904845"/>
          <a:ext cx="714376" cy="25527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1234439</xdr:colOff>
      <xdr:row>24</xdr:row>
      <xdr:rowOff>70485</xdr:rowOff>
    </xdr:from>
    <xdr:to>
      <xdr:col>3</xdr:col>
      <xdr:colOff>1946909</xdr:colOff>
      <xdr:row>24</xdr:row>
      <xdr:rowOff>335280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A3A99CA-AFB2-4916-999C-D2EDA56AD5A0}"/>
            </a:ext>
          </a:extLst>
        </xdr:cNvPr>
        <xdr:cNvSpPr/>
      </xdr:nvSpPr>
      <xdr:spPr>
        <a:xfrm>
          <a:off x="11259502" y="9988391"/>
          <a:ext cx="712470" cy="26479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603249</xdr:colOff>
      <xdr:row>2</xdr:row>
      <xdr:rowOff>0</xdr:rowOff>
    </xdr:from>
    <xdr:to>
      <xdr:col>17</xdr:col>
      <xdr:colOff>583214</xdr:colOff>
      <xdr:row>20</xdr:row>
      <xdr:rowOff>76200</xdr:rowOff>
    </xdr:to>
    <xdr:pic>
      <xdr:nvPicPr>
        <xdr:cNvPr id="2" name="図 1" descr="https://navi.kamuitracker.com/wp-content/uploads/2021/12/06195838/souba_new.jpg">
          <a:extLst>
            <a:ext uri="{FF2B5EF4-FFF2-40B4-BE49-F238E27FC236}">
              <a16:creationId xmlns:a16="http://schemas.microsoft.com/office/drawing/2014/main" id="{9B80019B-45E7-4C35-8A1C-AF728D36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199" y="514350"/>
          <a:ext cx="10546365" cy="467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C3E3-F087-4D55-8714-3FFFF6910C6D}">
  <sheetPr>
    <pageSetUpPr fitToPage="1"/>
  </sheetPr>
  <dimension ref="A1:H68"/>
  <sheetViews>
    <sheetView tabSelected="1" view="pageBreakPreview" topLeftCell="A28" zoomScale="85" zoomScaleNormal="80" zoomScaleSheetLayoutView="85" workbookViewId="0">
      <selection activeCell="D42" sqref="D42"/>
    </sheetView>
  </sheetViews>
  <sheetFormatPr defaultColWidth="8.69921875" defaultRowHeight="28.8" x14ac:dyDescent="0.45"/>
  <cols>
    <col min="1" max="1" width="8.69921875" style="41"/>
    <col min="2" max="2" width="5.3984375" style="82" customWidth="1"/>
    <col min="3" max="3" width="117.59765625" style="41" customWidth="1"/>
    <col min="4" max="4" width="10" style="83" bestFit="1" customWidth="1"/>
    <col min="5" max="5" width="21.5" style="84" bestFit="1" customWidth="1"/>
    <col min="6" max="6" width="21.5" style="72" bestFit="1" customWidth="1"/>
    <col min="7" max="7" width="14.5" style="41" bestFit="1" customWidth="1"/>
    <col min="8" max="16384" width="8.69921875" style="41"/>
  </cols>
  <sheetData>
    <row r="1" spans="1:6" ht="22.2" customHeight="1" x14ac:dyDescent="0.45">
      <c r="A1" s="37"/>
      <c r="B1" s="38"/>
      <c r="C1" s="37"/>
      <c r="D1" s="39"/>
      <c r="E1" s="40" t="s">
        <v>0</v>
      </c>
      <c r="F1" s="26">
        <f ca="1">IF(事前お打合せ確認事項!D1="","",事前お打合せ確認事項!D1)</f>
        <v>45682.465857523151</v>
      </c>
    </row>
    <row r="2" spans="1:6" ht="22.2" customHeight="1" x14ac:dyDescent="0.45">
      <c r="A2" s="37"/>
      <c r="B2" s="38"/>
      <c r="C2" s="37"/>
      <c r="D2" s="39"/>
      <c r="E2" s="42" t="s">
        <v>1</v>
      </c>
      <c r="F2" s="26" t="str">
        <f>IF(事前お打合せ確認事項!D2="","",事前お打合せ確認事項!D2)</f>
        <v>法人様</v>
      </c>
    </row>
    <row r="3" spans="1:6" ht="22.2" customHeight="1" x14ac:dyDescent="0.45">
      <c r="A3" s="37"/>
      <c r="B3" s="38"/>
      <c r="C3" s="37"/>
      <c r="D3" s="39"/>
      <c r="E3" s="42" t="s">
        <v>2</v>
      </c>
      <c r="F3" s="26" t="str">
        <f>IF(事前お打合せ確認事項!D3="","",事前お打合せ確認事項!D3)</f>
        <v/>
      </c>
    </row>
    <row r="4" spans="1:6" s="44" customFormat="1" ht="58.2" customHeight="1" x14ac:dyDescent="0.45">
      <c r="A4" s="43" t="s">
        <v>3</v>
      </c>
      <c r="B4" s="91"/>
      <c r="C4" s="43"/>
      <c r="D4" s="43"/>
      <c r="E4" s="43"/>
      <c r="F4" s="43"/>
    </row>
    <row r="5" spans="1:6" s="44" customFormat="1" ht="46.95" customHeight="1" x14ac:dyDescent="0.7">
      <c r="A5" s="36" t="s">
        <v>4</v>
      </c>
      <c r="B5" s="36"/>
      <c r="C5" s="36"/>
      <c r="D5" s="36"/>
      <c r="E5" s="36"/>
      <c r="F5" s="36"/>
    </row>
    <row r="6" spans="1:6" s="44" customFormat="1" ht="45" customHeight="1" x14ac:dyDescent="0.45">
      <c r="A6" s="92" t="s">
        <v>5</v>
      </c>
      <c r="B6" s="93"/>
      <c r="C6" s="45" t="s">
        <v>6</v>
      </c>
      <c r="D6" s="46" t="s">
        <v>7</v>
      </c>
      <c r="E6" s="46" t="s">
        <v>8</v>
      </c>
      <c r="F6" s="47" t="s">
        <v>9</v>
      </c>
    </row>
    <row r="7" spans="1:6" ht="28.95" customHeight="1" x14ac:dyDescent="0.45">
      <c r="A7" s="48"/>
      <c r="B7" s="49">
        <v>1</v>
      </c>
      <c r="C7" s="50" t="s">
        <v>10</v>
      </c>
      <c r="D7" s="29"/>
      <c r="E7" s="29"/>
      <c r="F7" s="51"/>
    </row>
    <row r="8" spans="1:6" x14ac:dyDescent="0.45">
      <c r="A8" s="52"/>
      <c r="B8" s="53"/>
      <c r="C8" s="41" t="s">
        <v>11</v>
      </c>
      <c r="D8" s="27">
        <v>0</v>
      </c>
      <c r="E8" s="54">
        <v>20000</v>
      </c>
      <c r="F8" s="55">
        <f>E8*D8</f>
        <v>0</v>
      </c>
    </row>
    <row r="9" spans="1:6" x14ac:dyDescent="0.45">
      <c r="A9" s="52"/>
      <c r="B9" s="53"/>
      <c r="C9" s="41" t="s">
        <v>12</v>
      </c>
      <c r="D9" s="27">
        <v>1</v>
      </c>
      <c r="E9" s="54">
        <v>15000</v>
      </c>
      <c r="F9" s="55">
        <f>E9*D9</f>
        <v>15000</v>
      </c>
    </row>
    <row r="10" spans="1:6" x14ac:dyDescent="0.45">
      <c r="A10" s="52"/>
      <c r="B10" s="53"/>
      <c r="C10" s="41" t="s">
        <v>13</v>
      </c>
      <c r="D10" s="27">
        <v>0</v>
      </c>
      <c r="E10" s="54">
        <v>5000</v>
      </c>
      <c r="F10" s="55">
        <f>E10*D10*D8</f>
        <v>0</v>
      </c>
    </row>
    <row r="11" spans="1:6" x14ac:dyDescent="0.45">
      <c r="A11" s="52"/>
      <c r="B11" s="56"/>
      <c r="D11" s="30"/>
      <c r="E11" s="54"/>
      <c r="F11" s="55"/>
    </row>
    <row r="12" spans="1:6" x14ac:dyDescent="0.45">
      <c r="A12" s="52"/>
      <c r="B12" s="53"/>
      <c r="C12" s="95" t="s">
        <v>14</v>
      </c>
      <c r="D12" s="30"/>
      <c r="E12" s="54"/>
      <c r="F12" s="55"/>
    </row>
    <row r="13" spans="1:6" x14ac:dyDescent="0.45">
      <c r="A13" s="52"/>
      <c r="B13" s="53"/>
      <c r="C13" s="96" t="s">
        <v>15</v>
      </c>
      <c r="D13" s="30"/>
      <c r="E13" s="54"/>
      <c r="F13" s="55"/>
    </row>
    <row r="14" spans="1:6" x14ac:dyDescent="0.45">
      <c r="A14" s="52"/>
      <c r="B14" s="53"/>
      <c r="C14" s="96" t="s">
        <v>16</v>
      </c>
      <c r="D14" s="30"/>
      <c r="E14" s="54"/>
      <c r="F14" s="55"/>
    </row>
    <row r="15" spans="1:6" ht="30" x14ac:dyDescent="0.45">
      <c r="A15" s="52" t="s">
        <v>17</v>
      </c>
      <c r="B15" s="57"/>
      <c r="C15" s="58"/>
      <c r="D15" s="28"/>
      <c r="E15" s="59"/>
      <c r="F15" s="60"/>
    </row>
    <row r="16" spans="1:6" ht="30" x14ac:dyDescent="0.45">
      <c r="A16" s="52" t="s">
        <v>18</v>
      </c>
      <c r="B16" s="49">
        <v>2</v>
      </c>
      <c r="C16" s="50" t="s">
        <v>19</v>
      </c>
      <c r="D16" s="32"/>
      <c r="E16" s="34"/>
      <c r="F16" s="61"/>
    </row>
    <row r="17" spans="1:6" ht="30" x14ac:dyDescent="0.45">
      <c r="A17" s="52" t="s">
        <v>20</v>
      </c>
      <c r="B17" s="53"/>
      <c r="C17" s="41" t="s">
        <v>21</v>
      </c>
      <c r="D17" s="33"/>
      <c r="E17" s="33"/>
      <c r="F17" s="62"/>
    </row>
    <row r="18" spans="1:6" ht="30" x14ac:dyDescent="0.45">
      <c r="A18" s="52" t="s">
        <v>22</v>
      </c>
      <c r="B18" s="53"/>
      <c r="C18" s="41" t="s">
        <v>23</v>
      </c>
      <c r="D18" s="31">
        <v>1</v>
      </c>
      <c r="E18" s="33">
        <v>10000</v>
      </c>
      <c r="F18" s="62">
        <f>IF(D21=0,E18*D18,IF(D21=1,E18*D18*0.5))</f>
        <v>5000</v>
      </c>
    </row>
    <row r="19" spans="1:6" x14ac:dyDescent="0.45">
      <c r="A19" s="52"/>
      <c r="B19" s="53"/>
      <c r="C19" s="41" t="s">
        <v>24</v>
      </c>
      <c r="D19" s="33"/>
      <c r="E19" s="33"/>
      <c r="F19" s="62"/>
    </row>
    <row r="20" spans="1:6" x14ac:dyDescent="0.45">
      <c r="A20" s="52"/>
      <c r="B20" s="53"/>
      <c r="C20" s="41" t="s">
        <v>25</v>
      </c>
      <c r="D20" s="33"/>
      <c r="E20" s="33"/>
      <c r="F20" s="62"/>
    </row>
    <row r="21" spans="1:6" x14ac:dyDescent="0.45">
      <c r="A21" s="52"/>
      <c r="B21" s="53"/>
      <c r="C21" s="95" t="s">
        <v>26</v>
      </c>
      <c r="D21" s="97">
        <v>1</v>
      </c>
      <c r="E21" s="54"/>
      <c r="F21" s="98"/>
    </row>
    <row r="22" spans="1:6" x14ac:dyDescent="0.45">
      <c r="A22" s="66"/>
      <c r="B22" s="57"/>
      <c r="C22" s="63" t="s">
        <v>27</v>
      </c>
      <c r="D22" s="105"/>
      <c r="E22" s="59"/>
      <c r="F22" s="64"/>
    </row>
    <row r="23" spans="1:6" x14ac:dyDescent="0.45">
      <c r="A23" s="66"/>
      <c r="B23" s="49">
        <v>3</v>
      </c>
      <c r="C23" s="50" t="s">
        <v>28</v>
      </c>
      <c r="D23" s="29"/>
      <c r="E23" s="29"/>
      <c r="F23" s="51"/>
    </row>
    <row r="24" spans="1:6" x14ac:dyDescent="0.45">
      <c r="A24" s="66"/>
      <c r="B24" s="53"/>
      <c r="C24" s="41" t="s">
        <v>29</v>
      </c>
      <c r="D24" s="27">
        <v>1</v>
      </c>
      <c r="E24" s="67" t="s">
        <v>30</v>
      </c>
      <c r="F24" s="55">
        <f>(F8+F9+F10+F18+F31+F35+F36+F25+F26+F40+F42+F43+F44)*E24</f>
        <v>4000</v>
      </c>
    </row>
    <row r="25" spans="1:6" x14ac:dyDescent="0.45">
      <c r="A25" s="66"/>
      <c r="B25" s="53"/>
      <c r="C25" s="41" t="s">
        <v>31</v>
      </c>
      <c r="D25" s="27">
        <v>0</v>
      </c>
      <c r="E25" s="30" t="s">
        <v>32</v>
      </c>
      <c r="F25" s="55">
        <v>0</v>
      </c>
    </row>
    <row r="26" spans="1:6" x14ac:dyDescent="0.45">
      <c r="A26" s="66"/>
      <c r="B26" s="53"/>
      <c r="C26" s="41" t="s">
        <v>33</v>
      </c>
      <c r="D26" s="27">
        <v>0</v>
      </c>
      <c r="E26" s="30" t="s">
        <v>32</v>
      </c>
      <c r="F26" s="55">
        <v>0</v>
      </c>
    </row>
    <row r="27" spans="1:6" x14ac:dyDescent="0.45">
      <c r="A27" s="66"/>
      <c r="B27" s="57"/>
      <c r="C27" s="58"/>
      <c r="D27" s="99"/>
      <c r="E27" s="28"/>
      <c r="F27" s="60"/>
    </row>
    <row r="28" spans="1:6" x14ac:dyDescent="0.45">
      <c r="A28" s="68"/>
      <c r="B28" s="104" t="s">
        <v>34</v>
      </c>
      <c r="C28" s="100"/>
      <c r="D28" s="101"/>
      <c r="E28" s="102"/>
      <c r="F28" s="103"/>
    </row>
    <row r="29" spans="1:6" x14ac:dyDescent="0.45">
      <c r="A29" s="65"/>
      <c r="B29" s="49">
        <v>4</v>
      </c>
      <c r="C29" s="50" t="s">
        <v>35</v>
      </c>
      <c r="D29" s="34"/>
      <c r="E29" s="34"/>
      <c r="F29" s="34"/>
    </row>
    <row r="30" spans="1:6" x14ac:dyDescent="0.45">
      <c r="A30" s="66"/>
      <c r="B30" s="53"/>
      <c r="C30" s="41" t="s">
        <v>36</v>
      </c>
      <c r="D30" s="33"/>
      <c r="E30" s="33"/>
      <c r="F30" s="33"/>
    </row>
    <row r="31" spans="1:6" x14ac:dyDescent="0.45">
      <c r="A31" s="66"/>
      <c r="B31" s="53"/>
      <c r="C31" s="95" t="s">
        <v>37</v>
      </c>
      <c r="D31" s="31">
        <v>0</v>
      </c>
      <c r="E31" s="33">
        <v>5000</v>
      </c>
      <c r="F31" s="33">
        <f>E31*D31</f>
        <v>0</v>
      </c>
    </row>
    <row r="32" spans="1:6" x14ac:dyDescent="0.45">
      <c r="A32" s="66"/>
      <c r="B32" s="53"/>
      <c r="C32" s="96" t="s">
        <v>38</v>
      </c>
      <c r="D32" s="33"/>
      <c r="E32" s="33"/>
      <c r="F32" s="33"/>
    </row>
    <row r="33" spans="1:8" x14ac:dyDescent="0.45">
      <c r="A33" s="66"/>
      <c r="B33" s="57"/>
      <c r="C33" s="58"/>
      <c r="D33" s="35"/>
      <c r="E33" s="35"/>
      <c r="F33" s="35"/>
    </row>
    <row r="34" spans="1:8" x14ac:dyDescent="0.45">
      <c r="A34" s="66"/>
      <c r="B34" s="49">
        <v>5</v>
      </c>
      <c r="C34" s="50" t="s">
        <v>39</v>
      </c>
      <c r="D34" s="29"/>
      <c r="E34" s="29"/>
      <c r="F34" s="51"/>
    </row>
    <row r="35" spans="1:8" x14ac:dyDescent="0.45">
      <c r="A35" s="66"/>
      <c r="B35" s="53"/>
      <c r="C35" s="41" t="s">
        <v>40</v>
      </c>
      <c r="D35" s="27">
        <v>0</v>
      </c>
      <c r="E35" s="54">
        <v>10000</v>
      </c>
      <c r="F35" s="55">
        <f>E35*D35</f>
        <v>0</v>
      </c>
    </row>
    <row r="36" spans="1:8" x14ac:dyDescent="0.45">
      <c r="A36" s="66"/>
      <c r="B36" s="53"/>
      <c r="C36" s="41" t="s">
        <v>41</v>
      </c>
      <c r="D36" s="27">
        <v>0</v>
      </c>
      <c r="E36" s="54">
        <v>10000</v>
      </c>
      <c r="F36" s="55">
        <f>E36*D36</f>
        <v>0</v>
      </c>
    </row>
    <row r="37" spans="1:8" x14ac:dyDescent="0.45">
      <c r="A37" s="66"/>
      <c r="B37" s="53"/>
      <c r="C37" s="95" t="s">
        <v>42</v>
      </c>
      <c r="D37" s="30"/>
      <c r="E37" s="54"/>
      <c r="F37" s="55"/>
    </row>
    <row r="38" spans="1:8" ht="30" x14ac:dyDescent="0.45">
      <c r="A38" s="52" t="s">
        <v>43</v>
      </c>
      <c r="B38" s="57"/>
      <c r="C38" s="58"/>
      <c r="D38" s="28"/>
      <c r="E38" s="59"/>
      <c r="F38" s="60"/>
    </row>
    <row r="39" spans="1:8" ht="30" x14ac:dyDescent="0.45">
      <c r="A39" s="52" t="s">
        <v>44</v>
      </c>
      <c r="B39" s="49">
        <v>6</v>
      </c>
      <c r="C39" s="50" t="s">
        <v>45</v>
      </c>
      <c r="D39" s="29"/>
      <c r="E39" s="29"/>
      <c r="F39" s="51"/>
    </row>
    <row r="40" spans="1:8" ht="30" x14ac:dyDescent="0.45">
      <c r="A40" s="52" t="s">
        <v>20</v>
      </c>
      <c r="B40" s="56"/>
      <c r="C40" s="94" t="s">
        <v>157</v>
      </c>
      <c r="D40" s="20">
        <v>0</v>
      </c>
      <c r="E40" s="69">
        <v>15000</v>
      </c>
      <c r="F40" s="55">
        <f>E40*D40</f>
        <v>0</v>
      </c>
    </row>
    <row r="41" spans="1:8" ht="30" x14ac:dyDescent="0.45">
      <c r="A41" s="52" t="s">
        <v>22</v>
      </c>
      <c r="B41" s="56"/>
      <c r="C41" s="70" t="s">
        <v>46</v>
      </c>
      <c r="D41" s="7"/>
      <c r="E41" s="69"/>
      <c r="F41" s="55"/>
    </row>
    <row r="42" spans="1:8" x14ac:dyDescent="0.45">
      <c r="A42" s="66"/>
      <c r="B42" s="56"/>
      <c r="C42" s="41" t="s">
        <v>47</v>
      </c>
      <c r="D42" s="27">
        <v>0</v>
      </c>
      <c r="E42" s="54">
        <v>100000</v>
      </c>
      <c r="F42" s="55">
        <f>E42*D42</f>
        <v>0</v>
      </c>
    </row>
    <row r="43" spans="1:8" x14ac:dyDescent="0.45">
      <c r="A43" s="66"/>
      <c r="B43" s="56"/>
      <c r="C43" s="41" t="s">
        <v>48</v>
      </c>
      <c r="D43" s="27">
        <v>0</v>
      </c>
      <c r="E43" s="54">
        <v>400000</v>
      </c>
      <c r="F43" s="55">
        <f>E43*D43</f>
        <v>0</v>
      </c>
    </row>
    <row r="44" spans="1:8" x14ac:dyDescent="0.45">
      <c r="A44" s="66"/>
      <c r="B44" s="56"/>
      <c r="C44" s="41" t="s">
        <v>49</v>
      </c>
      <c r="D44" s="27">
        <v>0</v>
      </c>
      <c r="E44" s="54">
        <v>600000</v>
      </c>
      <c r="F44" s="55">
        <f>E44*D44</f>
        <v>0</v>
      </c>
    </row>
    <row r="45" spans="1:8" x14ac:dyDescent="0.45">
      <c r="A45" s="66"/>
      <c r="B45" s="71"/>
      <c r="C45" s="58"/>
      <c r="D45" s="28"/>
      <c r="E45" s="59"/>
      <c r="F45" s="60"/>
    </row>
    <row r="46" spans="1:8" x14ac:dyDescent="0.45">
      <c r="A46" s="66"/>
      <c r="B46" s="49">
        <v>7</v>
      </c>
      <c r="C46" s="50" t="s">
        <v>50</v>
      </c>
      <c r="D46" s="29"/>
      <c r="E46" s="29"/>
      <c r="F46" s="51"/>
    </row>
    <row r="47" spans="1:8" x14ac:dyDescent="0.45">
      <c r="A47" s="66"/>
      <c r="B47" s="56"/>
      <c r="C47" s="41" t="s">
        <v>51</v>
      </c>
      <c r="D47" s="27">
        <v>0</v>
      </c>
      <c r="E47" s="54">
        <f>7650/1.1</f>
        <v>6954.545454545454</v>
      </c>
      <c r="F47" s="55">
        <f>E47*D47</f>
        <v>0</v>
      </c>
      <c r="G47" s="72">
        <f>6950/1.1</f>
        <v>6318.181818181818</v>
      </c>
      <c r="H47" s="41" t="s">
        <v>52</v>
      </c>
    </row>
    <row r="48" spans="1:8" x14ac:dyDescent="0.45">
      <c r="A48" s="66"/>
      <c r="B48" s="56"/>
      <c r="C48" s="41" t="s">
        <v>53</v>
      </c>
      <c r="D48" s="27">
        <v>0</v>
      </c>
      <c r="E48" s="54">
        <f>9900/1.1</f>
        <v>9000</v>
      </c>
      <c r="F48" s="55">
        <f>E48*D48</f>
        <v>0</v>
      </c>
      <c r="G48" s="72">
        <f>8900/1.1</f>
        <v>8090.9090909090901</v>
      </c>
      <c r="H48" s="41" t="s">
        <v>52</v>
      </c>
    </row>
    <row r="49" spans="1:8" x14ac:dyDescent="0.45">
      <c r="A49" s="66"/>
      <c r="B49" s="56"/>
      <c r="C49" s="41" t="s">
        <v>54</v>
      </c>
      <c r="D49" s="27">
        <v>0</v>
      </c>
      <c r="E49" s="54">
        <f>25200/1.1</f>
        <v>22909.090909090908</v>
      </c>
      <c r="F49" s="55">
        <f>E49*D49</f>
        <v>0</v>
      </c>
      <c r="G49" s="72">
        <f>23500/1.1</f>
        <v>21363.63636363636</v>
      </c>
      <c r="H49" s="41" t="s">
        <v>52</v>
      </c>
    </row>
    <row r="50" spans="1:8" x14ac:dyDescent="0.45">
      <c r="A50" s="66"/>
      <c r="B50" s="56"/>
      <c r="C50" s="41" t="s">
        <v>55</v>
      </c>
      <c r="D50" s="27">
        <v>0</v>
      </c>
      <c r="E50" s="54">
        <f>19000/1.1</f>
        <v>17272.727272727272</v>
      </c>
      <c r="F50" s="55">
        <f>E50*D50</f>
        <v>0</v>
      </c>
      <c r="G50" s="72">
        <f>16800/1.1</f>
        <v>15272.727272727272</v>
      </c>
      <c r="H50" s="41" t="s">
        <v>52</v>
      </c>
    </row>
    <row r="51" spans="1:8" x14ac:dyDescent="0.45">
      <c r="A51" s="66"/>
      <c r="B51" s="56"/>
      <c r="C51" s="41" t="s">
        <v>56</v>
      </c>
      <c r="D51" s="27">
        <v>0</v>
      </c>
      <c r="E51" s="54">
        <f>(68000+7200)/1.1</f>
        <v>68363.636363636353</v>
      </c>
      <c r="F51" s="55">
        <f>E51*D51</f>
        <v>0</v>
      </c>
      <c r="G51" s="72">
        <f>(57800+4800)/1.1</f>
        <v>56909.090909090904</v>
      </c>
      <c r="H51" s="41" t="s">
        <v>52</v>
      </c>
    </row>
    <row r="52" spans="1:8" x14ac:dyDescent="0.45">
      <c r="A52" s="66"/>
      <c r="B52" s="53"/>
      <c r="C52" s="95" t="s">
        <v>57</v>
      </c>
      <c r="D52" s="30"/>
      <c r="E52" s="54"/>
      <c r="F52" s="55"/>
    </row>
    <row r="53" spans="1:8" x14ac:dyDescent="0.45">
      <c r="A53" s="68"/>
      <c r="B53" s="71"/>
      <c r="C53" s="63" t="s">
        <v>58</v>
      </c>
      <c r="D53" s="28"/>
      <c r="E53" s="59"/>
      <c r="F53" s="60"/>
    </row>
    <row r="54" spans="1:8" ht="12.75" customHeight="1" x14ac:dyDescent="0.45">
      <c r="A54" s="37"/>
      <c r="B54" s="37"/>
      <c r="C54" s="37"/>
      <c r="D54" s="37"/>
      <c r="E54" s="37"/>
      <c r="F54" s="37"/>
    </row>
    <row r="55" spans="1:8" x14ac:dyDescent="0.45">
      <c r="A55" s="73"/>
      <c r="B55" s="73"/>
      <c r="C55" s="73"/>
      <c r="D55" s="73"/>
      <c r="E55" s="74" t="s">
        <v>59</v>
      </c>
      <c r="F55" s="75">
        <f>F51+F50+F49+F48+F47+F44+F43+F42+F40+F26+F25+F24+F36+F35+F31+F18+F10+F9+F8</f>
        <v>24000</v>
      </c>
    </row>
    <row r="56" spans="1:8" ht="29.4" thickBot="1" x14ac:dyDescent="0.5">
      <c r="A56" s="76"/>
      <c r="B56" s="76"/>
      <c r="C56" s="76"/>
      <c r="D56" s="76"/>
      <c r="E56" s="77" t="s">
        <v>60</v>
      </c>
      <c r="F56" s="78">
        <f>F55*0.1</f>
        <v>2400</v>
      </c>
    </row>
    <row r="57" spans="1:8" ht="45" customHeight="1" thickTop="1" x14ac:dyDescent="0.45">
      <c r="A57" s="79"/>
      <c r="B57" s="79"/>
      <c r="C57" s="79"/>
      <c r="D57" s="79"/>
      <c r="E57" s="80" t="s">
        <v>61</v>
      </c>
      <c r="F57" s="81">
        <f>F55+F56</f>
        <v>26400</v>
      </c>
    </row>
    <row r="58" spans="1:8" ht="8.4" customHeight="1" x14ac:dyDescent="0.45"/>
    <row r="59" spans="1:8" ht="29.4" customHeight="1" x14ac:dyDescent="0.45">
      <c r="A59" s="85"/>
      <c r="B59" s="85"/>
      <c r="C59" s="85"/>
      <c r="D59" s="85"/>
      <c r="E59" s="85"/>
      <c r="F59" s="85"/>
    </row>
    <row r="60" spans="1:8" ht="29.4" customHeight="1" x14ac:dyDescent="0.45">
      <c r="A60" s="86" t="s">
        <v>62</v>
      </c>
      <c r="B60" s="87"/>
      <c r="C60" s="87"/>
      <c r="D60" s="87"/>
      <c r="E60" s="87"/>
      <c r="F60" s="87"/>
    </row>
    <row r="61" spans="1:8" ht="29.4" customHeight="1" x14ac:dyDescent="0.45">
      <c r="A61" s="88" t="s">
        <v>63</v>
      </c>
      <c r="B61" s="87"/>
      <c r="C61" s="87"/>
      <c r="D61" s="87"/>
      <c r="E61" s="87"/>
      <c r="F61" s="87"/>
    </row>
    <row r="62" spans="1:8" ht="29.4" customHeight="1" x14ac:dyDescent="0.45">
      <c r="A62" s="86" t="s">
        <v>64</v>
      </c>
      <c r="B62" s="87"/>
      <c r="C62" s="87"/>
      <c r="D62" s="87"/>
      <c r="E62" s="87"/>
      <c r="F62" s="87"/>
    </row>
    <row r="63" spans="1:8" ht="29.4" customHeight="1" x14ac:dyDescent="0.45">
      <c r="A63" s="86" t="s">
        <v>158</v>
      </c>
      <c r="B63" s="87"/>
      <c r="C63" s="87"/>
      <c r="D63" s="87"/>
      <c r="E63" s="87"/>
      <c r="F63" s="87"/>
    </row>
    <row r="64" spans="1:8" ht="29.4" customHeight="1" x14ac:dyDescent="0.45">
      <c r="A64" s="86" t="s">
        <v>65</v>
      </c>
      <c r="B64" s="87"/>
      <c r="C64" s="87"/>
      <c r="D64" s="87"/>
      <c r="E64" s="87"/>
      <c r="F64" s="87"/>
    </row>
    <row r="65" spans="1:6" ht="29.4" customHeight="1" x14ac:dyDescent="0.45">
      <c r="A65" s="86" t="s">
        <v>159</v>
      </c>
      <c r="B65" s="87"/>
      <c r="C65" s="87"/>
      <c r="D65" s="87"/>
      <c r="E65" s="87"/>
      <c r="F65" s="87"/>
    </row>
    <row r="66" spans="1:6" ht="29.4" customHeight="1" x14ac:dyDescent="0.45">
      <c r="A66" s="86" t="s">
        <v>66</v>
      </c>
      <c r="B66" s="87"/>
      <c r="C66" s="87"/>
      <c r="D66" s="87"/>
      <c r="E66" s="87"/>
      <c r="F66" s="87"/>
    </row>
    <row r="67" spans="1:6" ht="29.4" customHeight="1" x14ac:dyDescent="0.45">
      <c r="A67" s="86" t="s">
        <v>67</v>
      </c>
      <c r="B67" s="87"/>
      <c r="C67" s="87"/>
      <c r="D67" s="87"/>
      <c r="E67" s="87"/>
      <c r="F67" s="87"/>
    </row>
    <row r="68" spans="1:6" ht="29.4" customHeight="1" x14ac:dyDescent="0.45">
      <c r="A68" s="89"/>
      <c r="B68" s="90"/>
      <c r="C68" s="90"/>
      <c r="D68" s="90"/>
      <c r="E68" s="90"/>
      <c r="F68" s="90"/>
    </row>
  </sheetData>
  <sheetProtection algorithmName="SHA-512" hashValue="R1S4k1FUc92MiDv5fypDBtgsIfslc0YOwGA4ThUB3wY2DkuBLFKyziygv3Okdj3vdFPd7oIw18CCI5JsIyHtRw==" saltValue="w+Vwk+U49pxC6V4LatTpkA==" spinCount="100000" sheet="1" selectLockedCells="1"/>
  <phoneticPr fontId="1"/>
  <printOptions horizontalCentered="1"/>
  <pageMargins left="0.43307086614173229" right="0.43307086614173229" top="0.74803149606299213" bottom="0.55118110236220474" header="0.31496062992125984" footer="0.31496062992125984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56E2-EBB6-4EA8-8445-8518414D86F4}">
  <sheetPr>
    <pageSetUpPr fitToPage="1"/>
  </sheetPr>
  <dimension ref="A1:D41"/>
  <sheetViews>
    <sheetView view="pageBreakPreview" zoomScale="80" zoomScaleNormal="80" zoomScaleSheetLayoutView="80" workbookViewId="0">
      <pane ySplit="5" topLeftCell="A6" activePane="bottomLeft" state="frozen"/>
      <selection activeCell="D41" sqref="D41"/>
      <selection pane="bottomLeft" activeCell="D2" sqref="D2"/>
    </sheetView>
  </sheetViews>
  <sheetFormatPr defaultColWidth="8.69921875" defaultRowHeight="19.8" x14ac:dyDescent="0.45"/>
  <cols>
    <col min="1" max="1" width="5.3984375" style="4" customWidth="1"/>
    <col min="2" max="2" width="111.8984375" style="3" customWidth="1"/>
    <col min="3" max="3" width="14.3984375" style="4" bestFit="1" customWidth="1"/>
    <col min="4" max="4" width="63" style="3" bestFit="1" customWidth="1"/>
    <col min="5" max="16384" width="8.69921875" style="3"/>
  </cols>
  <sheetData>
    <row r="1" spans="1:4" ht="22.2" customHeight="1" x14ac:dyDescent="0.45">
      <c r="C1" s="18" t="s">
        <v>68</v>
      </c>
      <c r="D1" s="19">
        <f ca="1">NOW()</f>
        <v>45682.465857523151</v>
      </c>
    </row>
    <row r="2" spans="1:4" ht="22.2" x14ac:dyDescent="0.45">
      <c r="C2" s="18" t="s">
        <v>69</v>
      </c>
      <c r="D2" s="25" t="s">
        <v>70</v>
      </c>
    </row>
    <row r="3" spans="1:4" ht="22.2" x14ac:dyDescent="0.45">
      <c r="C3" s="18" t="s">
        <v>71</v>
      </c>
      <c r="D3" s="25"/>
    </row>
    <row r="4" spans="1:4" ht="58.2" x14ac:dyDescent="0.45">
      <c r="A4" s="106" t="s">
        <v>72</v>
      </c>
      <c r="B4" s="106"/>
      <c r="C4" s="106"/>
      <c r="D4" s="106"/>
    </row>
    <row r="5" spans="1:4" s="5" customFormat="1" ht="49.95" customHeight="1" x14ac:dyDescent="0.45">
      <c r="A5" s="6" t="s">
        <v>73</v>
      </c>
      <c r="B5" s="6" t="s">
        <v>74</v>
      </c>
      <c r="C5" s="6" t="s">
        <v>75</v>
      </c>
      <c r="D5" s="6" t="s">
        <v>76</v>
      </c>
    </row>
    <row r="6" spans="1:4" ht="31.95" customHeight="1" x14ac:dyDescent="0.45">
      <c r="A6" s="12">
        <v>1</v>
      </c>
      <c r="B6" s="13" t="s">
        <v>77</v>
      </c>
      <c r="C6" s="14"/>
      <c r="D6" s="21" t="s">
        <v>78</v>
      </c>
    </row>
    <row r="7" spans="1:4" ht="31.95" customHeight="1" x14ac:dyDescent="0.45">
      <c r="A7" s="7"/>
      <c r="B7" s="9" t="s">
        <v>79</v>
      </c>
      <c r="C7" s="11"/>
      <c r="D7" s="22" t="s">
        <v>80</v>
      </c>
    </row>
    <row r="8" spans="1:4" ht="31.95" customHeight="1" x14ac:dyDescent="0.45">
      <c r="A8" s="16"/>
      <c r="B8" s="17"/>
      <c r="C8" s="8"/>
      <c r="D8" s="23" t="s">
        <v>81</v>
      </c>
    </row>
    <row r="9" spans="1:4" ht="31.95" customHeight="1" x14ac:dyDescent="0.45">
      <c r="A9" s="12">
        <v>2</v>
      </c>
      <c r="B9" s="13" t="s">
        <v>82</v>
      </c>
      <c r="C9" s="14"/>
      <c r="D9" s="15"/>
    </row>
    <row r="10" spans="1:4" ht="31.95" customHeight="1" x14ac:dyDescent="0.45">
      <c r="A10" s="7"/>
      <c r="B10" s="9" t="s">
        <v>83</v>
      </c>
      <c r="C10" s="11"/>
      <c r="D10" s="22" t="s">
        <v>84</v>
      </c>
    </row>
    <row r="11" spans="1:4" ht="31.95" customHeight="1" x14ac:dyDescent="0.45">
      <c r="A11" s="7"/>
      <c r="B11" s="9" t="s">
        <v>85</v>
      </c>
      <c r="C11" s="11"/>
      <c r="D11" s="22" t="s">
        <v>86</v>
      </c>
    </row>
    <row r="12" spans="1:4" ht="31.95" customHeight="1" x14ac:dyDescent="0.45">
      <c r="A12" s="7"/>
      <c r="B12" s="9" t="s">
        <v>87</v>
      </c>
      <c r="C12" s="11"/>
      <c r="D12" s="22" t="s">
        <v>88</v>
      </c>
    </row>
    <row r="13" spans="1:4" ht="31.95" customHeight="1" x14ac:dyDescent="0.45">
      <c r="A13" s="7"/>
      <c r="B13" s="9" t="s">
        <v>89</v>
      </c>
      <c r="C13" s="7" t="s">
        <v>90</v>
      </c>
      <c r="D13" s="22" t="s">
        <v>91</v>
      </c>
    </row>
    <row r="14" spans="1:4" ht="31.95" customHeight="1" x14ac:dyDescent="0.45">
      <c r="A14" s="7"/>
      <c r="B14" s="9" t="s">
        <v>92</v>
      </c>
      <c r="C14" s="7"/>
      <c r="D14" s="24" t="s">
        <v>93</v>
      </c>
    </row>
    <row r="15" spans="1:4" ht="31.95" customHeight="1" x14ac:dyDescent="0.45">
      <c r="A15" s="7"/>
      <c r="B15" s="9" t="s">
        <v>94</v>
      </c>
      <c r="C15" s="7" t="s">
        <v>90</v>
      </c>
      <c r="D15" s="22" t="s">
        <v>95</v>
      </c>
    </row>
    <row r="16" spans="1:4" ht="31.95" customHeight="1" x14ac:dyDescent="0.45">
      <c r="A16" s="7"/>
      <c r="B16" s="9"/>
      <c r="C16" s="7"/>
      <c r="D16" s="22" t="s">
        <v>96</v>
      </c>
    </row>
    <row r="17" spans="1:4" ht="31.95" customHeight="1" x14ac:dyDescent="0.45">
      <c r="A17" s="16"/>
      <c r="B17" s="17"/>
      <c r="C17" s="16"/>
      <c r="D17" s="23" t="s">
        <v>97</v>
      </c>
    </row>
    <row r="18" spans="1:4" ht="31.95" customHeight="1" x14ac:dyDescent="0.45">
      <c r="A18" s="12">
        <v>3</v>
      </c>
      <c r="B18" s="13" t="s">
        <v>98</v>
      </c>
      <c r="C18" s="14"/>
      <c r="D18" s="15"/>
    </row>
    <row r="19" spans="1:4" ht="31.95" customHeight="1" x14ac:dyDescent="0.45">
      <c r="A19" s="7"/>
      <c r="B19" s="9" t="s">
        <v>99</v>
      </c>
      <c r="C19" s="7" t="s">
        <v>90</v>
      </c>
      <c r="D19" s="22" t="s">
        <v>100</v>
      </c>
    </row>
    <row r="20" spans="1:4" ht="31.95" customHeight="1" x14ac:dyDescent="0.45">
      <c r="A20" s="7"/>
      <c r="B20" s="9" t="s">
        <v>101</v>
      </c>
      <c r="C20" s="7" t="s">
        <v>90</v>
      </c>
      <c r="D20" s="22" t="s">
        <v>102</v>
      </c>
    </row>
    <row r="21" spans="1:4" ht="31.95" customHeight="1" x14ac:dyDescent="0.45">
      <c r="A21" s="7"/>
      <c r="B21" s="9" t="s">
        <v>103</v>
      </c>
      <c r="C21" s="7" t="s">
        <v>90</v>
      </c>
      <c r="D21" s="24" t="s">
        <v>104</v>
      </c>
    </row>
    <row r="22" spans="1:4" ht="31.95" customHeight="1" x14ac:dyDescent="0.45">
      <c r="A22" s="7"/>
      <c r="B22" s="9" t="s">
        <v>105</v>
      </c>
      <c r="C22" s="7"/>
      <c r="D22" s="24" t="s">
        <v>106</v>
      </c>
    </row>
    <row r="23" spans="1:4" ht="31.95" customHeight="1" x14ac:dyDescent="0.45">
      <c r="A23" s="16"/>
      <c r="B23" s="17"/>
      <c r="C23" s="16"/>
      <c r="D23" s="10"/>
    </row>
    <row r="24" spans="1:4" ht="31.95" customHeight="1" x14ac:dyDescent="0.45">
      <c r="A24" s="12">
        <v>4</v>
      </c>
      <c r="B24" s="13" t="s">
        <v>107</v>
      </c>
      <c r="C24" s="14"/>
      <c r="D24" s="21" t="s">
        <v>108</v>
      </c>
    </row>
    <row r="25" spans="1:4" ht="31.95" customHeight="1" x14ac:dyDescent="0.45">
      <c r="A25" s="7"/>
      <c r="B25" s="9" t="s">
        <v>109</v>
      </c>
      <c r="C25" s="11"/>
      <c r="D25" s="22" t="s">
        <v>110</v>
      </c>
    </row>
    <row r="26" spans="1:4" ht="31.95" customHeight="1" x14ac:dyDescent="0.45">
      <c r="A26" s="7"/>
      <c r="B26" s="9" t="s">
        <v>111</v>
      </c>
      <c r="C26" s="7" t="s">
        <v>90</v>
      </c>
      <c r="D26" s="24" t="s">
        <v>112</v>
      </c>
    </row>
    <row r="27" spans="1:4" ht="31.95" customHeight="1" x14ac:dyDescent="0.45">
      <c r="A27" s="7"/>
      <c r="B27" s="9" t="s">
        <v>113</v>
      </c>
      <c r="C27" s="7"/>
      <c r="D27" s="24" t="s">
        <v>114</v>
      </c>
    </row>
    <row r="28" spans="1:4" ht="31.95" customHeight="1" x14ac:dyDescent="0.45">
      <c r="A28" s="7"/>
      <c r="B28" s="9" t="s">
        <v>115</v>
      </c>
      <c r="C28" s="7" t="s">
        <v>90</v>
      </c>
      <c r="D28" s="24" t="s">
        <v>116</v>
      </c>
    </row>
    <row r="29" spans="1:4" ht="31.95" customHeight="1" x14ac:dyDescent="0.45">
      <c r="A29" s="7"/>
      <c r="B29" s="9" t="s">
        <v>117</v>
      </c>
      <c r="C29" s="7"/>
      <c r="D29" s="24" t="s">
        <v>118</v>
      </c>
    </row>
    <row r="30" spans="1:4" ht="31.95" customHeight="1" x14ac:dyDescent="0.45">
      <c r="A30" s="7"/>
      <c r="B30" s="9" t="s">
        <v>119</v>
      </c>
      <c r="C30" s="7" t="s">
        <v>90</v>
      </c>
      <c r="D30" s="22" t="s">
        <v>120</v>
      </c>
    </row>
    <row r="31" spans="1:4" ht="31.95" customHeight="1" x14ac:dyDescent="0.45">
      <c r="A31" s="7"/>
      <c r="B31" s="9"/>
      <c r="C31" s="7"/>
      <c r="D31" s="22" t="s">
        <v>121</v>
      </c>
    </row>
    <row r="32" spans="1:4" ht="31.95" customHeight="1" x14ac:dyDescent="0.45">
      <c r="A32" s="7"/>
      <c r="B32" s="9" t="s">
        <v>122</v>
      </c>
      <c r="C32" s="11"/>
      <c r="D32" s="24" t="s">
        <v>123</v>
      </c>
    </row>
    <row r="33" spans="1:4" ht="31.95" customHeight="1" x14ac:dyDescent="0.45">
      <c r="A33" s="7"/>
      <c r="B33" s="9" t="s">
        <v>124</v>
      </c>
      <c r="C33" s="11"/>
      <c r="D33" s="22" t="s">
        <v>125</v>
      </c>
    </row>
    <row r="34" spans="1:4" ht="31.95" customHeight="1" x14ac:dyDescent="0.45">
      <c r="A34" s="7"/>
      <c r="B34" s="9" t="s">
        <v>126</v>
      </c>
      <c r="C34" s="11"/>
      <c r="D34" s="22" t="s">
        <v>127</v>
      </c>
    </row>
    <row r="35" spans="1:4" ht="31.95" customHeight="1" x14ac:dyDescent="0.45">
      <c r="A35" s="16"/>
      <c r="B35" s="17"/>
      <c r="C35" s="8"/>
      <c r="D35" s="10"/>
    </row>
    <row r="36" spans="1:4" ht="31.95" customHeight="1" x14ac:dyDescent="0.45">
      <c r="A36" s="12">
        <v>5</v>
      </c>
      <c r="B36" s="13" t="s">
        <v>128</v>
      </c>
      <c r="C36" s="14"/>
      <c r="D36" s="21" t="s">
        <v>129</v>
      </c>
    </row>
    <row r="37" spans="1:4" ht="31.95" customHeight="1" x14ac:dyDescent="0.45">
      <c r="A37" s="16"/>
      <c r="B37" s="17"/>
      <c r="C37" s="8"/>
      <c r="D37" s="23" t="s">
        <v>130</v>
      </c>
    </row>
    <row r="38" spans="1:4" ht="31.95" customHeight="1" x14ac:dyDescent="0.45">
      <c r="A38" s="7">
        <v>6</v>
      </c>
      <c r="B38" s="9" t="s">
        <v>131</v>
      </c>
      <c r="C38" s="11"/>
      <c r="D38" s="22" t="s">
        <v>132</v>
      </c>
    </row>
    <row r="39" spans="1:4" ht="31.95" customHeight="1" x14ac:dyDescent="0.45">
      <c r="A39" s="7"/>
      <c r="B39" s="9" t="s">
        <v>133</v>
      </c>
      <c r="C39" s="11"/>
      <c r="D39" s="22" t="s">
        <v>134</v>
      </c>
    </row>
    <row r="40" spans="1:4" ht="31.95" customHeight="1" x14ac:dyDescent="0.45">
      <c r="A40" s="7"/>
      <c r="B40" s="9" t="s">
        <v>135</v>
      </c>
      <c r="C40" s="11"/>
      <c r="D40" s="22" t="s">
        <v>136</v>
      </c>
    </row>
    <row r="41" spans="1:4" ht="31.95" customHeight="1" x14ac:dyDescent="0.45">
      <c r="A41" s="8"/>
      <c r="B41" s="10"/>
      <c r="C41" s="8"/>
      <c r="D41" s="10"/>
    </row>
  </sheetData>
  <sheetProtection algorithmName="SHA-512" hashValue="eGf+EUK+RX+I1Ke/5poVWiFs/H9Z41ck/2Bbl8JomIcmDLzel1qRdbXHr7e+I+b8mcSx5dl8b/G338xneXwiBA==" saltValue="s/hw4SpPiLt4sTEN9H5AIw==" spinCount="100000" sheet="1" scenarios="1" selectLockedCells="1"/>
  <mergeCells count="1">
    <mergeCell ref="A4:D4"/>
  </mergeCells>
  <phoneticPr fontId="1"/>
  <printOptions horizontalCentered="1"/>
  <pageMargins left="0.43307086614173229" right="0.43307086614173229" top="0.74803149606299213" bottom="0.55118110236220474" header="0.31496062992125984" footer="0.31496062992125984"/>
  <pageSetup paperSize="9" scale="44" orientation="portrait" r:id="rId1"/>
  <rowBreaks count="1" manualBreakCount="1">
    <brk id="23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8927-316A-4873-BBE2-7C6C22BFDACF}">
  <dimension ref="A2:C20"/>
  <sheetViews>
    <sheetView workbookViewId="0">
      <selection activeCell="A30" sqref="A30"/>
    </sheetView>
  </sheetViews>
  <sheetFormatPr defaultRowHeight="18" x14ac:dyDescent="0.45"/>
  <cols>
    <col min="1" max="1" width="59.69921875" bestFit="1" customWidth="1"/>
  </cols>
  <sheetData>
    <row r="2" spans="1:3" ht="22.2" x14ac:dyDescent="0.45">
      <c r="A2" s="1" t="s">
        <v>137</v>
      </c>
      <c r="C2" s="1" t="s">
        <v>138</v>
      </c>
    </row>
    <row r="3" spans="1:3" ht="19.8" x14ac:dyDescent="0.45">
      <c r="A3" s="2" t="s">
        <v>139</v>
      </c>
    </row>
    <row r="4" spans="1:3" ht="19.8" x14ac:dyDescent="0.45">
      <c r="A4" s="3" t="s">
        <v>140</v>
      </c>
    </row>
    <row r="5" spans="1:3" ht="19.8" x14ac:dyDescent="0.45">
      <c r="A5" s="3" t="s">
        <v>141</v>
      </c>
    </row>
    <row r="6" spans="1:3" ht="19.8" x14ac:dyDescent="0.45">
      <c r="A6" s="3" t="s">
        <v>142</v>
      </c>
    </row>
    <row r="7" spans="1:3" ht="19.8" x14ac:dyDescent="0.45">
      <c r="A7" s="3" t="s">
        <v>143</v>
      </c>
    </row>
    <row r="8" spans="1:3" ht="19.8" x14ac:dyDescent="0.45">
      <c r="A8" s="3" t="s">
        <v>144</v>
      </c>
    </row>
    <row r="9" spans="1:3" ht="22.2" x14ac:dyDescent="0.45">
      <c r="A9" s="1" t="s">
        <v>145</v>
      </c>
    </row>
    <row r="10" spans="1:3" ht="19.8" x14ac:dyDescent="0.45">
      <c r="A10" s="3" t="s">
        <v>146</v>
      </c>
    </row>
    <row r="11" spans="1:3" ht="19.8" x14ac:dyDescent="0.45">
      <c r="A11" s="3" t="s">
        <v>147</v>
      </c>
    </row>
    <row r="12" spans="1:3" ht="19.8" x14ac:dyDescent="0.45">
      <c r="A12" s="3" t="s">
        <v>148</v>
      </c>
    </row>
    <row r="13" spans="1:3" ht="19.8" x14ac:dyDescent="0.45">
      <c r="A13" s="3" t="s">
        <v>149</v>
      </c>
    </row>
    <row r="14" spans="1:3" ht="19.8" x14ac:dyDescent="0.45">
      <c r="A14" s="3" t="s">
        <v>150</v>
      </c>
    </row>
    <row r="15" spans="1:3" ht="19.8" x14ac:dyDescent="0.45">
      <c r="A15" s="3" t="s">
        <v>151</v>
      </c>
    </row>
    <row r="16" spans="1:3" ht="19.8" x14ac:dyDescent="0.45">
      <c r="A16" s="3" t="s">
        <v>152</v>
      </c>
    </row>
    <row r="17" spans="1:1" ht="19.8" x14ac:dyDescent="0.45">
      <c r="A17" s="3" t="s">
        <v>153</v>
      </c>
    </row>
    <row r="18" spans="1:1" ht="19.8" x14ac:dyDescent="0.45">
      <c r="A18" s="3" t="s">
        <v>154</v>
      </c>
    </row>
    <row r="19" spans="1:1" ht="19.8" x14ac:dyDescent="0.45">
      <c r="A19" s="3" t="s">
        <v>155</v>
      </c>
    </row>
    <row r="20" spans="1:1" ht="19.8" x14ac:dyDescent="0.45">
      <c r="A20" s="3" t="s">
        <v>156</v>
      </c>
    </row>
  </sheetData>
  <sheetProtection algorithmName="SHA-512" hashValue="fxVAz4/Dyq8GYV6AU0vk0e2SlA5itNbvN3idUHwapr+4SLmeap81hUgKzSP0vehWEhFrijFaP+M6uSFAvC4TWg==" saltValue="Km9GSutFs9IjeYpY7Dj8qQ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基本料金</vt:lpstr>
      <vt:lpstr>事前お打合せ確認事項</vt:lpstr>
      <vt:lpstr>動画編集外注会社と相場</vt:lpstr>
      <vt:lpstr>基本料金!Print_Area</vt:lpstr>
      <vt:lpstr>事前お打合せ確認事項!Print_Area</vt:lpstr>
      <vt:lpstr>事前お打合せ確認事項!Print_Titles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Kameda Nobutoshi</dc:creator>
  <cp:keywords/>
  <dc:description/>
  <cp:lastModifiedBy>信利 亀田</cp:lastModifiedBy>
  <cp:revision/>
  <cp:lastPrinted>2025-01-25T02:12:42Z</cp:lastPrinted>
  <dcterms:created xsi:type="dcterms:W3CDTF">2021-12-17T08:08:13Z</dcterms:created>
  <dcterms:modified xsi:type="dcterms:W3CDTF">2025-01-25T02:14:01Z</dcterms:modified>
  <cp:category/>
  <cp:contentStatus/>
</cp:coreProperties>
</file>